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040" windowHeight="9015" firstSheet="2" activeTab="4"/>
  </bookViews>
  <sheets>
    <sheet name="RRS Handicaps" sheetId="1" r:id="rId1"/>
    <sheet name="Real Simple Handicaps" sheetId="2" r:id="rId2"/>
    <sheet name="Simple Handicaps" sheetId="3" r:id="rId3"/>
    <sheet name="Handicaps" sheetId="4" r:id="rId4"/>
    <sheet name="The calculation" sheetId="5" r:id="rId5"/>
    <sheet name="Graph Calc" sheetId="6" r:id="rId6"/>
    <sheet name="The Graphs" sheetId="7" r:id="rId7"/>
    <sheet name="R11" sheetId="8" r:id="rId8"/>
  </sheets>
  <definedNames>
    <definedName name="a">'Handicaps'!#REF!</definedName>
    <definedName name="b">'Handicaps'!#REF!</definedName>
    <definedName name="Cc">'Handicaps'!#REF!</definedName>
    <definedName name="ExternalData_1" localSheetId="3">'Handicaps'!#REF!</definedName>
  </definedNames>
  <calcPr fullCalcOnLoad="1"/>
</workbook>
</file>

<file path=xl/sharedStrings.xml><?xml version="1.0" encoding="utf-8"?>
<sst xmlns="http://schemas.openxmlformats.org/spreadsheetml/2006/main" count="120" uniqueCount="77">
  <si>
    <t>L/D</t>
  </si>
  <si>
    <t>Distance</t>
  </si>
  <si>
    <t>Time</t>
  </si>
  <si>
    <t>ATOS VX/VR</t>
  </si>
  <si>
    <t>a</t>
  </si>
  <si>
    <t>b</t>
  </si>
  <si>
    <t>c</t>
  </si>
  <si>
    <t>Max L/D</t>
  </si>
  <si>
    <t>speed</t>
  </si>
  <si>
    <t>Air rising</t>
  </si>
  <si>
    <t>Sink</t>
  </si>
  <si>
    <t>STF</t>
  </si>
  <si>
    <t xml:space="preserve">ATOS </t>
  </si>
  <si>
    <t>Exxtacy</t>
  </si>
  <si>
    <t>Sink at</t>
  </si>
  <si>
    <t>L/D at</t>
  </si>
  <si>
    <t>Horiz</t>
  </si>
  <si>
    <t>Speed</t>
  </si>
  <si>
    <t>1 mile</t>
  </si>
  <si>
    <t>seconds</t>
  </si>
  <si>
    <t>climb</t>
  </si>
  <si>
    <t>alt</t>
  </si>
  <si>
    <t>time</t>
  </si>
  <si>
    <t>total</t>
  </si>
  <si>
    <t>Sport 2</t>
  </si>
  <si>
    <t>Falcon</t>
  </si>
  <si>
    <t>Min</t>
  </si>
  <si>
    <t>Eagle</t>
  </si>
  <si>
    <t>Talon</t>
  </si>
  <si>
    <t xml:space="preserve">Combat L 13  </t>
  </si>
  <si>
    <t>Discus</t>
  </si>
  <si>
    <t>The time it takes to climb up and glide one mile arriving back at the same altitude that you started your climb.</t>
  </si>
  <si>
    <t>Assumptions:</t>
  </si>
  <si>
    <t>No wind</t>
  </si>
  <si>
    <t>No sink or lift during glide</t>
  </si>
  <si>
    <t>Glide at optimum speed (STF) given the speed of the rising air</t>
  </si>
  <si>
    <t>Multiple your distance by second to last column if you don't make goal and time by last column if you do.</t>
  </si>
  <si>
    <t>Handicaps for Sport Class</t>
  </si>
  <si>
    <t>U2/Fusion</t>
  </si>
  <si>
    <t>Single Surface</t>
  </si>
  <si>
    <t>Older intermediate</t>
  </si>
  <si>
    <t>Intermediate</t>
  </si>
  <si>
    <t>Competitive Topless</t>
  </si>
  <si>
    <t>Topless</t>
  </si>
  <si>
    <t>Exxtacy/IXBO/Stalker</t>
  </si>
  <si>
    <t>Falcon, Target, Atlas, others</t>
  </si>
  <si>
    <t>Beginner Double Surface</t>
  </si>
  <si>
    <t>Eagle, others</t>
  </si>
  <si>
    <t>Sport, Super Sport, UltraSport</t>
  </si>
  <si>
    <t>Talon, Climax, Stealth, Laminar, Cheetah, Litespeed, Combat</t>
  </si>
  <si>
    <t>Combat L3, T2, LiteSpeed S, C4, Laminar Zero 7</t>
  </si>
  <si>
    <t>ATOS, C, V</t>
  </si>
  <si>
    <t>You can easily change the baseline comparision, by changing the denominator in column P</t>
  </si>
  <si>
    <t>Climb rate is equal to minimun sink</t>
  </si>
  <si>
    <t>Air column in thermals rising at rate given in B3</t>
  </si>
  <si>
    <t>Coefficients taken from WW and Aeros charts by eye and using a polar calculator from Frillysoft.</t>
  </si>
  <si>
    <t>Not super clean harness in WW gliders. The polar values would have improved with better harnesses.</t>
  </si>
  <si>
    <t>U2, Litesport, Fusion, others</t>
  </si>
  <si>
    <t>Sport 2, Discus, Laminar king posted</t>
  </si>
  <si>
    <t>High end king posted/old topless</t>
  </si>
  <si>
    <t>Simple Handicaps for Sport Class</t>
  </si>
  <si>
    <t>Low end double surface</t>
  </si>
  <si>
    <t>Low end Double Surface</t>
  </si>
  <si>
    <t>Eagle, Sport, Super Sport, UltraSport, others</t>
  </si>
  <si>
    <t>Combat L3, T2, LiteSpeed S, C4, Laminar Zero 7, Talon, Climax, Stealth, Laminar, Cheetah, Litespeed, Combat</t>
  </si>
  <si>
    <t>Real Simple Handicaps for Sport Class</t>
  </si>
  <si>
    <t>Rigid Wing</t>
  </si>
  <si>
    <t>King Posted</t>
  </si>
  <si>
    <t>http://www.willswing.com/Articles/Article.asp?reqArticleName=PolarData</t>
  </si>
  <si>
    <t>http://www.aeros.com.ua/products/hg/polar.htm#CombatL13</t>
  </si>
  <si>
    <t>Coefficients for rigids taken from my measures and one approximate adjustment for VX/VR</t>
  </si>
  <si>
    <t>Ultra/Super Sport</t>
  </si>
  <si>
    <t>T2</t>
  </si>
  <si>
    <t>ATOS VX/VR, Phantom</t>
  </si>
  <si>
    <t>Real Simple Handicaps for Sport Class using kingposted as base</t>
  </si>
  <si>
    <t>R11</t>
  </si>
  <si>
    <t xml:space="preserve">R11 polar values taken from: http://www.syndergaard.dk/wp/?p=144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</si>
</sst>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6.5"/>
      <color indexed="8"/>
      <name val="Arial"/>
      <family val="0"/>
    </font>
    <font>
      <sz val="16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.25"/>
      <color indexed="8"/>
      <name val="Arial"/>
      <family val="0"/>
    </font>
    <font>
      <b/>
      <sz val="20.75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49"/>
          <c:w val="0.935"/>
          <c:h val="0.9035"/>
        </c:manualLayout>
      </c:layout>
      <c:scatterChart>
        <c:scatterStyle val="smoothMarker"/>
        <c:varyColors val="0"/>
        <c:ser>
          <c:idx val="0"/>
          <c:order val="0"/>
          <c:tx>
            <c:v>ATOS VR/VX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Calc'!$B$1:$B$41</c:f>
              <c:numCache>
                <c:ptCount val="41"/>
                <c:pt idx="0">
                  <c:v>-123.28759413972273</c:v>
                </c:pt>
                <c:pt idx="1">
                  <c:v>-122.07604878051589</c:v>
                </c:pt>
                <c:pt idx="2">
                  <c:v>-121.65476590416253</c:v>
                </c:pt>
                <c:pt idx="3">
                  <c:v>-122.02374551066265</c:v>
                </c:pt>
                <c:pt idx="4">
                  <c:v>-123.1829876000163</c:v>
                </c:pt>
                <c:pt idx="5">
                  <c:v>-125.13249217222341</c:v>
                </c:pt>
                <c:pt idx="6">
                  <c:v>-127.87225922728396</c:v>
                </c:pt>
                <c:pt idx="7">
                  <c:v>-131.40228876519802</c:v>
                </c:pt>
                <c:pt idx="8">
                  <c:v>-135.72258078596565</c:v>
                </c:pt>
                <c:pt idx="9">
                  <c:v>-140.8331352895866</c:v>
                </c:pt>
                <c:pt idx="10">
                  <c:v>-146.73395227606113</c:v>
                </c:pt>
                <c:pt idx="11">
                  <c:v>-153.42503174538916</c:v>
                </c:pt>
                <c:pt idx="12">
                  <c:v>-160.9063736975707</c:v>
                </c:pt>
                <c:pt idx="13">
                  <c:v>-169.1779781326057</c:v>
                </c:pt>
                <c:pt idx="14">
                  <c:v>-178.23984505049407</c:v>
                </c:pt>
                <c:pt idx="15">
                  <c:v>-188.091974451236</c:v>
                </c:pt>
                <c:pt idx="16">
                  <c:v>-198.73436633483146</c:v>
                </c:pt>
                <c:pt idx="17">
                  <c:v>-210.16702070128025</c:v>
                </c:pt>
                <c:pt idx="18">
                  <c:v>-222.38993755058272</c:v>
                </c:pt>
                <c:pt idx="19">
                  <c:v>-235.40311688273863</c:v>
                </c:pt>
                <c:pt idx="20">
                  <c:v>-249.2065586977481</c:v>
                </c:pt>
                <c:pt idx="21">
                  <c:v>-263.8002629956108</c:v>
                </c:pt>
                <c:pt idx="22">
                  <c:v>-279.1842297763272</c:v>
                </c:pt>
                <c:pt idx="23">
                  <c:v>-295.358459039897</c:v>
                </c:pt>
                <c:pt idx="24">
                  <c:v>-312.3229507863204</c:v>
                </c:pt>
                <c:pt idx="25">
                  <c:v>-330.07770501559713</c:v>
                </c:pt>
                <c:pt idx="26">
                  <c:v>-348.6227217277274</c:v>
                </c:pt>
                <c:pt idx="27">
                  <c:v>-367.95800092271105</c:v>
                </c:pt>
                <c:pt idx="28">
                  <c:v>-388.08354260054836</c:v>
                </c:pt>
                <c:pt idx="29">
                  <c:v>-408.9993467612391</c:v>
                </c:pt>
                <c:pt idx="30">
                  <c:v>-430.7054134047833</c:v>
                </c:pt>
                <c:pt idx="31">
                  <c:v>-453.2017425311811</c:v>
                </c:pt>
                <c:pt idx="32">
                  <c:v>-476.4883341404323</c:v>
                </c:pt>
                <c:pt idx="33">
                  <c:v>-500.56518823253685</c:v>
                </c:pt>
                <c:pt idx="34">
                  <c:v>-525.432304807495</c:v>
                </c:pt>
                <c:pt idx="35">
                  <c:v>-551.0896838653066</c:v>
                </c:pt>
                <c:pt idx="36">
                  <c:v>-577.5373254059718</c:v>
                </c:pt>
                <c:pt idx="37">
                  <c:v>-604.7752294294905</c:v>
                </c:pt>
                <c:pt idx="38">
                  <c:v>-632.8033959358627</c:v>
                </c:pt>
                <c:pt idx="39">
                  <c:v>-661.621824925088</c:v>
                </c:pt>
                <c:pt idx="40">
                  <c:v>-691.2305163971669</c:v>
                </c:pt>
              </c:numCache>
            </c:numRef>
          </c:yVal>
          <c:smooth val="1"/>
        </c:ser>
        <c:ser>
          <c:idx val="1"/>
          <c:order val="1"/>
          <c:tx>
            <c:v>ATOS, C, V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Calc'!$C$1:$C$41</c:f>
              <c:numCache>
                <c:ptCount val="41"/>
                <c:pt idx="0">
                  <c:v>-144.58379790941504</c:v>
                </c:pt>
                <c:pt idx="1">
                  <c:v>-143.24163763066832</c:v>
                </c:pt>
                <c:pt idx="2">
                  <c:v>-142.6951790827967</c:v>
                </c:pt>
                <c:pt idx="3">
                  <c:v>-142.9444222658002</c:v>
                </c:pt>
                <c:pt idx="4">
                  <c:v>-143.9893671796787</c:v>
                </c:pt>
                <c:pt idx="5">
                  <c:v>-145.83001382443234</c:v>
                </c:pt>
                <c:pt idx="6">
                  <c:v>-148.46636220006104</c:v>
                </c:pt>
                <c:pt idx="7">
                  <c:v>-151.8984123065648</c:v>
                </c:pt>
                <c:pt idx="8">
                  <c:v>-156.12616414394375</c:v>
                </c:pt>
                <c:pt idx="9">
                  <c:v>-161.1496177121977</c:v>
                </c:pt>
                <c:pt idx="10">
                  <c:v>-166.96877301132668</c:v>
                </c:pt>
                <c:pt idx="11">
                  <c:v>-173.58363004133088</c:v>
                </c:pt>
                <c:pt idx="12">
                  <c:v>-180.99418880221015</c:v>
                </c:pt>
                <c:pt idx="13">
                  <c:v>-189.20044929396437</c:v>
                </c:pt>
                <c:pt idx="14">
                  <c:v>-198.20241151659377</c:v>
                </c:pt>
                <c:pt idx="15">
                  <c:v>-208.00007547009824</c:v>
                </c:pt>
                <c:pt idx="16">
                  <c:v>-218.59344115447772</c:v>
                </c:pt>
                <c:pt idx="17">
                  <c:v>-229.9825085697325</c:v>
                </c:pt>
                <c:pt idx="18">
                  <c:v>-242.1672777158622</c:v>
                </c:pt>
                <c:pt idx="19">
                  <c:v>-255.1477485928669</c:v>
                </c:pt>
                <c:pt idx="20">
                  <c:v>-268.92392120074686</c:v>
                </c:pt>
                <c:pt idx="21">
                  <c:v>-283.4957955395019</c:v>
                </c:pt>
                <c:pt idx="22">
                  <c:v>-298.8633716091318</c:v>
                </c:pt>
                <c:pt idx="23">
                  <c:v>-315.02664940963706</c:v>
                </c:pt>
                <c:pt idx="24">
                  <c:v>-331.9856289410172</c:v>
                </c:pt>
                <c:pt idx="25">
                  <c:v>-349.7403102032726</c:v>
                </c:pt>
                <c:pt idx="26">
                  <c:v>-368.29069319640286</c:v>
                </c:pt>
                <c:pt idx="27">
                  <c:v>-387.6367779204085</c:v>
                </c:pt>
                <c:pt idx="28">
                  <c:v>-407.7785643752889</c:v>
                </c:pt>
                <c:pt idx="29">
                  <c:v>-428.7160525610446</c:v>
                </c:pt>
                <c:pt idx="30">
                  <c:v>-450.4492424776752</c:v>
                </c:pt>
                <c:pt idx="31">
                  <c:v>-472.97813412518116</c:v>
                </c:pt>
                <c:pt idx="32">
                  <c:v>-496.30272750356204</c:v>
                </c:pt>
                <c:pt idx="33">
                  <c:v>-520.4230226128179</c:v>
                </c:pt>
                <c:pt idx="34">
                  <c:v>-545.3390194529491</c:v>
                </c:pt>
                <c:pt idx="35">
                  <c:v>-571.0507180239551</c:v>
                </c:pt>
                <c:pt idx="36">
                  <c:v>-597.5581183258364</c:v>
                </c:pt>
                <c:pt idx="37">
                  <c:v>-624.8612203585928</c:v>
                </c:pt>
                <c:pt idx="38">
                  <c:v>-652.960024122224</c:v>
                </c:pt>
                <c:pt idx="39">
                  <c:v>-681.8545296167306</c:v>
                </c:pt>
                <c:pt idx="40">
                  <c:v>-711.5447368421121</c:v>
                </c:pt>
              </c:numCache>
            </c:numRef>
          </c:yVal>
          <c:smooth val="1"/>
        </c:ser>
        <c:ser>
          <c:idx val="2"/>
          <c:order val="2"/>
          <c:tx>
            <c:v>Exxtacy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Calc'!$D$1:$D$41</c:f>
              <c:numCache>
                <c:ptCount val="41"/>
                <c:pt idx="0">
                  <c:v>-153.18525241066243</c:v>
                </c:pt>
                <c:pt idx="1">
                  <c:v>-148.3788135857326</c:v>
                </c:pt>
                <c:pt idx="2">
                  <c:v>-144.83941458428058</c:v>
                </c:pt>
                <c:pt idx="3">
                  <c:v>-142.56705540630617</c:v>
                </c:pt>
                <c:pt idx="4">
                  <c:v>-141.56173605180942</c:v>
                </c:pt>
                <c:pt idx="5">
                  <c:v>-141.82345652079044</c:v>
                </c:pt>
                <c:pt idx="6">
                  <c:v>-143.35221681324913</c:v>
                </c:pt>
                <c:pt idx="7">
                  <c:v>-146.1480169291856</c:v>
                </c:pt>
                <c:pt idx="8">
                  <c:v>-150.21085686859954</c:v>
                </c:pt>
                <c:pt idx="9">
                  <c:v>-155.54073663149143</c:v>
                </c:pt>
                <c:pt idx="10">
                  <c:v>-162.1376562178608</c:v>
                </c:pt>
                <c:pt idx="11">
                  <c:v>-170.00161562770813</c:v>
                </c:pt>
                <c:pt idx="12">
                  <c:v>-179.13261486103306</c:v>
                </c:pt>
                <c:pt idx="13">
                  <c:v>-189.5306539178357</c:v>
                </c:pt>
                <c:pt idx="14">
                  <c:v>-201.19573279811596</c:v>
                </c:pt>
                <c:pt idx="15">
                  <c:v>-214.1278515018738</c:v>
                </c:pt>
                <c:pt idx="16">
                  <c:v>-228.3270100291095</c:v>
                </c:pt>
                <c:pt idx="17">
                  <c:v>-243.7932083798231</c:v>
                </c:pt>
                <c:pt idx="18">
                  <c:v>-260.5264465540141</c:v>
                </c:pt>
                <c:pt idx="19">
                  <c:v>-278.52672455168283</c:v>
                </c:pt>
                <c:pt idx="20">
                  <c:v>-297.7940423728296</c:v>
                </c:pt>
                <c:pt idx="21">
                  <c:v>-318.32840001745353</c:v>
                </c:pt>
                <c:pt idx="22">
                  <c:v>-340.1297974855554</c:v>
                </c:pt>
                <c:pt idx="23">
                  <c:v>-363.198234777135</c:v>
                </c:pt>
                <c:pt idx="24">
                  <c:v>-387.5337118921925</c:v>
                </c:pt>
                <c:pt idx="25">
                  <c:v>-413.13622883072753</c:v>
                </c:pt>
                <c:pt idx="26">
                  <c:v>-440.00578559274004</c:v>
                </c:pt>
                <c:pt idx="27">
                  <c:v>-468.1423821782305</c:v>
                </c:pt>
                <c:pt idx="28">
                  <c:v>-497.54601858719866</c:v>
                </c:pt>
                <c:pt idx="29">
                  <c:v>-528.2166948196443</c:v>
                </c:pt>
                <c:pt idx="30">
                  <c:v>-560.1544108755677</c:v>
                </c:pt>
                <c:pt idx="31">
                  <c:v>-593.359166754969</c:v>
                </c:pt>
                <c:pt idx="32">
                  <c:v>-627.830962457848</c:v>
                </c:pt>
                <c:pt idx="33">
                  <c:v>-663.5697979842046</c:v>
                </c:pt>
                <c:pt idx="34">
                  <c:v>-700.5756733340388</c:v>
                </c:pt>
                <c:pt idx="35">
                  <c:v>-738.848588507351</c:v>
                </c:pt>
                <c:pt idx="36">
                  <c:v>-778.3885435041402</c:v>
                </c:pt>
                <c:pt idx="37">
                  <c:v>-819.1955383244076</c:v>
                </c:pt>
                <c:pt idx="38">
                  <c:v>-861.2695729681529</c:v>
                </c:pt>
                <c:pt idx="39">
                  <c:v>-904.6106474353758</c:v>
                </c:pt>
                <c:pt idx="40">
                  <c:v>-949.2187617260763</c:v>
                </c:pt>
              </c:numCache>
            </c:numRef>
          </c:yVal>
          <c:smooth val="1"/>
        </c:ser>
        <c:ser>
          <c:idx val="3"/>
          <c:order val="3"/>
          <c:tx>
            <c:v>Combat 13 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Calc'!$E$1:$E$41</c:f>
              <c:numCache>
                <c:ptCount val="41"/>
                <c:pt idx="0">
                  <c:v>-189.85475479999997</c:v>
                </c:pt>
                <c:pt idx="1">
                  <c:v>-181.61373519999995</c:v>
                </c:pt>
                <c:pt idx="2">
                  <c:v>-174.69806119999998</c:v>
                </c:pt>
                <c:pt idx="3">
                  <c:v>-169.10773279999995</c:v>
                </c:pt>
                <c:pt idx="4">
                  <c:v>-164.84274999999997</c:v>
                </c:pt>
                <c:pt idx="5">
                  <c:v>-161.90311279999992</c:v>
                </c:pt>
                <c:pt idx="6">
                  <c:v>-160.28882119999992</c:v>
                </c:pt>
                <c:pt idx="7">
                  <c:v>-159.9998751999999</c:v>
                </c:pt>
                <c:pt idx="8">
                  <c:v>-161.0362747999999</c:v>
                </c:pt>
                <c:pt idx="9">
                  <c:v>-163.39801999999997</c:v>
                </c:pt>
                <c:pt idx="10">
                  <c:v>-167.08511079999994</c:v>
                </c:pt>
                <c:pt idx="11">
                  <c:v>-172.0975471999999</c:v>
                </c:pt>
                <c:pt idx="12">
                  <c:v>-178.43532919999984</c:v>
                </c:pt>
                <c:pt idx="13">
                  <c:v>-186.09845679999978</c:v>
                </c:pt>
                <c:pt idx="14">
                  <c:v>-195.08692999999994</c:v>
                </c:pt>
                <c:pt idx="15">
                  <c:v>-205.40074879999986</c:v>
                </c:pt>
                <c:pt idx="16">
                  <c:v>-217.0399131999999</c:v>
                </c:pt>
                <c:pt idx="17">
                  <c:v>-230.0044231999998</c:v>
                </c:pt>
                <c:pt idx="18">
                  <c:v>-244.2942787999998</c:v>
                </c:pt>
                <c:pt idx="19">
                  <c:v>-259.9094799999999</c:v>
                </c:pt>
                <c:pt idx="20">
                  <c:v>-276.8500267999999</c:v>
                </c:pt>
                <c:pt idx="21">
                  <c:v>-295.1159191999999</c:v>
                </c:pt>
                <c:pt idx="22">
                  <c:v>-314.70715719999987</c:v>
                </c:pt>
                <c:pt idx="23">
                  <c:v>-335.62374079999984</c:v>
                </c:pt>
                <c:pt idx="24">
                  <c:v>-357.8656699999998</c:v>
                </c:pt>
                <c:pt idx="25">
                  <c:v>-381.4329448</c:v>
                </c:pt>
                <c:pt idx="26">
                  <c:v>-406.3255651999999</c:v>
                </c:pt>
                <c:pt idx="27">
                  <c:v>-432.54353119999985</c:v>
                </c:pt>
                <c:pt idx="28">
                  <c:v>-460.0868427999998</c:v>
                </c:pt>
                <c:pt idx="29">
                  <c:v>-488.9554999999999</c:v>
                </c:pt>
                <c:pt idx="30">
                  <c:v>-519.1495027999996</c:v>
                </c:pt>
                <c:pt idx="31">
                  <c:v>-550.6688511999997</c:v>
                </c:pt>
                <c:pt idx="32">
                  <c:v>-583.5135451999996</c:v>
                </c:pt>
                <c:pt idx="33">
                  <c:v>-617.6835847999997</c:v>
                </c:pt>
                <c:pt idx="34">
                  <c:v>-653.1789699999998</c:v>
                </c:pt>
                <c:pt idx="35">
                  <c:v>-689.9997007999997</c:v>
                </c:pt>
                <c:pt idx="36">
                  <c:v>-728.1457771999995</c:v>
                </c:pt>
                <c:pt idx="37">
                  <c:v>-767.6171991999996</c:v>
                </c:pt>
                <c:pt idx="38">
                  <c:v>-808.4139667999999</c:v>
                </c:pt>
                <c:pt idx="39">
                  <c:v>-850.53608</c:v>
                </c:pt>
                <c:pt idx="40">
                  <c:v>-893.9835387999993</c:v>
                </c:pt>
              </c:numCache>
            </c:numRef>
          </c:yVal>
          <c:smooth val="1"/>
        </c:ser>
        <c:ser>
          <c:idx val="4"/>
          <c:order val="4"/>
          <c:tx>
            <c:v>Talon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Calc'!$G$1:$G$41</c:f>
              <c:numCache>
                <c:ptCount val="41"/>
                <c:pt idx="0">
                  <c:v>-191.85707579999985</c:v>
                </c:pt>
                <c:pt idx="1">
                  <c:v>-184.6189791999999</c:v>
                </c:pt>
                <c:pt idx="2">
                  <c:v>-178.99993019999988</c:v>
                </c:pt>
                <c:pt idx="3">
                  <c:v>-174.9999287999999</c:v>
                </c:pt>
                <c:pt idx="4">
                  <c:v>-172.61897499999986</c:v>
                </c:pt>
                <c:pt idx="5">
                  <c:v>-171.85706879999998</c:v>
                </c:pt>
                <c:pt idx="6">
                  <c:v>-172.7142101999999</c:v>
                </c:pt>
                <c:pt idx="7">
                  <c:v>-175.1903991999999</c:v>
                </c:pt>
                <c:pt idx="8">
                  <c:v>-179.2856357999998</c:v>
                </c:pt>
                <c:pt idx="9">
                  <c:v>-184.99991999999997</c:v>
                </c:pt>
                <c:pt idx="10">
                  <c:v>-192.33325179999997</c:v>
                </c:pt>
                <c:pt idx="11">
                  <c:v>-201.2856311999999</c:v>
                </c:pt>
                <c:pt idx="12">
                  <c:v>-211.85705819999987</c:v>
                </c:pt>
                <c:pt idx="13">
                  <c:v>-224.04753279999989</c:v>
                </c:pt>
                <c:pt idx="14">
                  <c:v>-237.85705499999995</c:v>
                </c:pt>
                <c:pt idx="15">
                  <c:v>-253.28562479999982</c:v>
                </c:pt>
                <c:pt idx="16">
                  <c:v>-270.33324219999986</c:v>
                </c:pt>
                <c:pt idx="17">
                  <c:v>-288.9999071999998</c:v>
                </c:pt>
                <c:pt idx="18">
                  <c:v>-309.28561979999995</c:v>
                </c:pt>
                <c:pt idx="19">
                  <c:v>-331.19038</c:v>
                </c:pt>
                <c:pt idx="20">
                  <c:v>-354.7141878</c:v>
                </c:pt>
                <c:pt idx="21">
                  <c:v>-379.8570431999999</c:v>
                </c:pt>
                <c:pt idx="22">
                  <c:v>-406.6189462</c:v>
                </c:pt>
                <c:pt idx="23">
                  <c:v>-434.99989679999976</c:v>
                </c:pt>
                <c:pt idx="24">
                  <c:v>-464.9998949999997</c:v>
                </c:pt>
                <c:pt idx="25">
                  <c:v>-496.6189407999998</c:v>
                </c:pt>
                <c:pt idx="26">
                  <c:v>-529.8570341999998</c:v>
                </c:pt>
                <c:pt idx="27">
                  <c:v>-564.7141751999998</c:v>
                </c:pt>
                <c:pt idx="28">
                  <c:v>-601.1903637999999</c:v>
                </c:pt>
                <c:pt idx="29">
                  <c:v>-639.2855999999997</c:v>
                </c:pt>
                <c:pt idx="30">
                  <c:v>-678.9998837999999</c:v>
                </c:pt>
                <c:pt idx="31">
                  <c:v>-720.3332152</c:v>
                </c:pt>
                <c:pt idx="32">
                  <c:v>-763.2855941999994</c:v>
                </c:pt>
                <c:pt idx="33">
                  <c:v>-807.8570207999999</c:v>
                </c:pt>
                <c:pt idx="34">
                  <c:v>-854.047495</c:v>
                </c:pt>
                <c:pt idx="35">
                  <c:v>-901.8570167999999</c:v>
                </c:pt>
                <c:pt idx="36">
                  <c:v>-951.2855861999999</c:v>
                </c:pt>
                <c:pt idx="37">
                  <c:v>-1002.3332031999996</c:v>
                </c:pt>
                <c:pt idx="38">
                  <c:v>-1054.9998678</c:v>
                </c:pt>
                <c:pt idx="39">
                  <c:v>-1109.28558</c:v>
                </c:pt>
                <c:pt idx="40">
                  <c:v>-1165.1903397999997</c:v>
                </c:pt>
              </c:numCache>
            </c:numRef>
          </c:yVal>
          <c:smooth val="1"/>
        </c:ser>
        <c:ser>
          <c:idx val="5"/>
          <c:order val="5"/>
          <c:tx>
            <c:v>U2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Calc'!$H$1:$H$41</c:f>
              <c:numCache>
                <c:ptCount val="41"/>
                <c:pt idx="0">
                  <c:v>-184.99964099999988</c:v>
                </c:pt>
                <c:pt idx="1">
                  <c:v>-179.04724399999998</c:v>
                </c:pt>
                <c:pt idx="2">
                  <c:v>-174.99960899999996</c:v>
                </c:pt>
                <c:pt idx="3">
                  <c:v>-172.85673600000007</c:v>
                </c:pt>
                <c:pt idx="4">
                  <c:v>-172.61862499999995</c:v>
                </c:pt>
                <c:pt idx="5">
                  <c:v>-174.28527599999995</c:v>
                </c:pt>
                <c:pt idx="6">
                  <c:v>-177.85668899999985</c:v>
                </c:pt>
                <c:pt idx="7">
                  <c:v>-183.33286399999997</c:v>
                </c:pt>
                <c:pt idx="8">
                  <c:v>-190.71380099999988</c:v>
                </c:pt>
                <c:pt idx="9">
                  <c:v>-199.99949999999978</c:v>
                </c:pt>
                <c:pt idx="10">
                  <c:v>-211.18996100000004</c:v>
                </c:pt>
                <c:pt idx="11">
                  <c:v>-224.28518399999996</c:v>
                </c:pt>
                <c:pt idx="12">
                  <c:v>-239.28516899999977</c:v>
                </c:pt>
                <c:pt idx="13">
                  <c:v>-256.18991600000004</c:v>
                </c:pt>
                <c:pt idx="14">
                  <c:v>-274.999425</c:v>
                </c:pt>
                <c:pt idx="15">
                  <c:v>-295.7136959999998</c:v>
                </c:pt>
                <c:pt idx="16">
                  <c:v>-318.3327290000002</c:v>
                </c:pt>
                <c:pt idx="17">
                  <c:v>-342.8565239999998</c:v>
                </c:pt>
                <c:pt idx="18">
                  <c:v>-369.285081</c:v>
                </c:pt>
                <c:pt idx="19">
                  <c:v>-397.61839999999984</c:v>
                </c:pt>
                <c:pt idx="20">
                  <c:v>-427.85648100000003</c:v>
                </c:pt>
                <c:pt idx="21">
                  <c:v>-459.9993239999999</c:v>
                </c:pt>
                <c:pt idx="22">
                  <c:v>-494.0469290000001</c:v>
                </c:pt>
                <c:pt idx="23">
                  <c:v>-529.999296</c:v>
                </c:pt>
                <c:pt idx="24">
                  <c:v>-567.8564250000002</c:v>
                </c:pt>
                <c:pt idx="25">
                  <c:v>-607.6183159999998</c:v>
                </c:pt>
                <c:pt idx="26">
                  <c:v>-649.2849689999998</c:v>
                </c:pt>
                <c:pt idx="27">
                  <c:v>-692.8563840000002</c:v>
                </c:pt>
                <c:pt idx="28">
                  <c:v>-738.3325609999997</c:v>
                </c:pt>
                <c:pt idx="29">
                  <c:v>-785.7134999999998</c:v>
                </c:pt>
                <c:pt idx="30">
                  <c:v>-834.9992010000001</c:v>
                </c:pt>
                <c:pt idx="31">
                  <c:v>-886.189664</c:v>
                </c:pt>
                <c:pt idx="32">
                  <c:v>-939.284889</c:v>
                </c:pt>
                <c:pt idx="33">
                  <c:v>-994.2848759999997</c:v>
                </c:pt>
                <c:pt idx="34">
                  <c:v>-1051.189625</c:v>
                </c:pt>
                <c:pt idx="35">
                  <c:v>-1109.999136</c:v>
                </c:pt>
                <c:pt idx="36">
                  <c:v>-1170.713409</c:v>
                </c:pt>
                <c:pt idx="37">
                  <c:v>-1233.3324439999997</c:v>
                </c:pt>
                <c:pt idx="38">
                  <c:v>-1297.8562410000004</c:v>
                </c:pt>
                <c:pt idx="39">
                  <c:v>-1364.2847999999994</c:v>
                </c:pt>
                <c:pt idx="40">
                  <c:v>-1432.618121</c:v>
                </c:pt>
              </c:numCache>
            </c:numRef>
          </c:yVal>
          <c:smooth val="1"/>
        </c:ser>
        <c:ser>
          <c:idx val="6"/>
          <c:order val="6"/>
          <c:tx>
            <c:v>Sport 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Calc'!$I$1:$I$41</c:f>
              <c:numCache>
                <c:ptCount val="41"/>
                <c:pt idx="0">
                  <c:v>-190.36750500000005</c:v>
                </c:pt>
                <c:pt idx="1">
                  <c:v>-184.99998000000016</c:v>
                </c:pt>
                <c:pt idx="2">
                  <c:v>-181.71792500000015</c:v>
                </c:pt>
                <c:pt idx="3">
                  <c:v>-180.52134000000012</c:v>
                </c:pt>
                <c:pt idx="4">
                  <c:v>-181.41022500000008</c:v>
                </c:pt>
                <c:pt idx="5">
                  <c:v>-184.38458000000003</c:v>
                </c:pt>
                <c:pt idx="6">
                  <c:v>-189.4444050000002</c:v>
                </c:pt>
                <c:pt idx="7">
                  <c:v>-196.5897000000001</c:v>
                </c:pt>
                <c:pt idx="8">
                  <c:v>-205.820465</c:v>
                </c:pt>
                <c:pt idx="9">
                  <c:v>-217.13670000000013</c:v>
                </c:pt>
                <c:pt idx="10">
                  <c:v>-230.53840500000013</c:v>
                </c:pt>
                <c:pt idx="11">
                  <c:v>-246.0255800000001</c:v>
                </c:pt>
                <c:pt idx="12">
                  <c:v>-263.59822500000007</c:v>
                </c:pt>
                <c:pt idx="13">
                  <c:v>-283.25634</c:v>
                </c:pt>
                <c:pt idx="14">
                  <c:v>-304.9999250000002</c:v>
                </c:pt>
                <c:pt idx="15">
                  <c:v>-328.8289800000001</c:v>
                </c:pt>
                <c:pt idx="16">
                  <c:v>-354.743505</c:v>
                </c:pt>
                <c:pt idx="17">
                  <c:v>-382.7435000000004</c:v>
                </c:pt>
                <c:pt idx="18">
                  <c:v>-412.82896500000027</c:v>
                </c:pt>
                <c:pt idx="19">
                  <c:v>-444.99990000000037</c:v>
                </c:pt>
                <c:pt idx="20">
                  <c:v>-479.2563050000002</c:v>
                </c:pt>
                <c:pt idx="21">
                  <c:v>-515.5981799999998</c:v>
                </c:pt>
                <c:pt idx="22">
                  <c:v>-554.0255250000001</c:v>
                </c:pt>
                <c:pt idx="23">
                  <c:v>-594.5383400000002</c:v>
                </c:pt>
                <c:pt idx="24">
                  <c:v>-637.1366250000002</c:v>
                </c:pt>
                <c:pt idx="25">
                  <c:v>-681.8203800000002</c:v>
                </c:pt>
                <c:pt idx="26">
                  <c:v>-728.5896049999998</c:v>
                </c:pt>
                <c:pt idx="27">
                  <c:v>-777.4443000000002</c:v>
                </c:pt>
                <c:pt idx="28">
                  <c:v>-828.3844650000002</c:v>
                </c:pt>
                <c:pt idx="29">
                  <c:v>-881.4101000000002</c:v>
                </c:pt>
                <c:pt idx="30">
                  <c:v>-936.5212050000001</c:v>
                </c:pt>
                <c:pt idx="31">
                  <c:v>-993.7177800000001</c:v>
                </c:pt>
                <c:pt idx="32">
                  <c:v>-1052.9998249999999</c:v>
                </c:pt>
                <c:pt idx="33">
                  <c:v>-1114.3673400000002</c:v>
                </c:pt>
                <c:pt idx="34">
                  <c:v>-1177.8203250000001</c:v>
                </c:pt>
                <c:pt idx="35">
                  <c:v>-1243.35878</c:v>
                </c:pt>
                <c:pt idx="36">
                  <c:v>-1310.982705</c:v>
                </c:pt>
                <c:pt idx="37">
                  <c:v>-1380.6920999999998</c:v>
                </c:pt>
                <c:pt idx="38">
                  <c:v>-1452.486965</c:v>
                </c:pt>
                <c:pt idx="39">
                  <c:v>-1526.3673</c:v>
                </c:pt>
                <c:pt idx="40">
                  <c:v>-1602.3331049999997</c:v>
                </c:pt>
              </c:numCache>
            </c:numRef>
          </c:yVal>
          <c:smooth val="1"/>
        </c:ser>
        <c:ser>
          <c:idx val="7"/>
          <c:order val="7"/>
          <c:tx>
            <c:v>Discus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Calc'!$J$1:$J$41</c:f>
              <c:numCache>
                <c:ptCount val="41"/>
                <c:pt idx="0">
                  <c:v>-203.47358740000004</c:v>
                </c:pt>
                <c:pt idx="1">
                  <c:v>-199.78707759999998</c:v>
                </c:pt>
                <c:pt idx="2">
                  <c:v>-197.62923059999997</c:v>
                </c:pt>
                <c:pt idx="3">
                  <c:v>-197.00004640000003</c:v>
                </c:pt>
                <c:pt idx="4">
                  <c:v>-197.89952499999998</c:v>
                </c:pt>
                <c:pt idx="5">
                  <c:v>-200.32766639999988</c:v>
                </c:pt>
                <c:pt idx="6">
                  <c:v>-204.28447059999996</c:v>
                </c:pt>
                <c:pt idx="7">
                  <c:v>-209.76993760000005</c:v>
                </c:pt>
                <c:pt idx="8">
                  <c:v>-216.78406740000014</c:v>
                </c:pt>
                <c:pt idx="9">
                  <c:v>-225.32686000000012</c:v>
                </c:pt>
                <c:pt idx="10">
                  <c:v>-235.3983154</c:v>
                </c:pt>
                <c:pt idx="11">
                  <c:v>-246.9984336</c:v>
                </c:pt>
                <c:pt idx="12">
                  <c:v>-260.1272146</c:v>
                </c:pt>
                <c:pt idx="13">
                  <c:v>-274.7846583999999</c:v>
                </c:pt>
                <c:pt idx="14">
                  <c:v>-290.9707649999999</c:v>
                </c:pt>
                <c:pt idx="15">
                  <c:v>-308.68553440000005</c:v>
                </c:pt>
                <c:pt idx="16">
                  <c:v>-327.9289666000001</c:v>
                </c:pt>
                <c:pt idx="17">
                  <c:v>-348.7010616000001</c:v>
                </c:pt>
                <c:pt idx="18">
                  <c:v>-371.00181940000004</c:v>
                </c:pt>
                <c:pt idx="19">
                  <c:v>-394.8312400000001</c:v>
                </c:pt>
                <c:pt idx="20">
                  <c:v>-420.18932340000003</c:v>
                </c:pt>
                <c:pt idx="21">
                  <c:v>-447.0760696000001</c:v>
                </c:pt>
                <c:pt idx="22">
                  <c:v>-475.4914786000003</c:v>
                </c:pt>
                <c:pt idx="23">
                  <c:v>-505.4355503999999</c:v>
                </c:pt>
                <c:pt idx="24">
                  <c:v>-536.9082850000001</c:v>
                </c:pt>
                <c:pt idx="25">
                  <c:v>-569.9096824</c:v>
                </c:pt>
                <c:pt idx="26">
                  <c:v>-604.4397425999999</c:v>
                </c:pt>
                <c:pt idx="27">
                  <c:v>-640.4984656</c:v>
                </c:pt>
                <c:pt idx="28">
                  <c:v>-678.0858514000003</c:v>
                </c:pt>
                <c:pt idx="29">
                  <c:v>-717.2018999999999</c:v>
                </c:pt>
                <c:pt idx="30">
                  <c:v>-757.8466114000001</c:v>
                </c:pt>
                <c:pt idx="31">
                  <c:v>-800.0199855999996</c:v>
                </c:pt>
                <c:pt idx="32">
                  <c:v>-843.7220226000001</c:v>
                </c:pt>
                <c:pt idx="33">
                  <c:v>-888.9527224</c:v>
                </c:pt>
                <c:pt idx="34">
                  <c:v>-935.712085</c:v>
                </c:pt>
                <c:pt idx="35">
                  <c:v>-984.0001104000002</c:v>
                </c:pt>
                <c:pt idx="36">
                  <c:v>-1033.8167985999994</c:v>
                </c:pt>
                <c:pt idx="37">
                  <c:v>-1085.1621496000002</c:v>
                </c:pt>
                <c:pt idx="38">
                  <c:v>-1138.0361634</c:v>
                </c:pt>
                <c:pt idx="39">
                  <c:v>-1192.4388400000003</c:v>
                </c:pt>
                <c:pt idx="40">
                  <c:v>-1248.3701793999999</c:v>
                </c:pt>
              </c:numCache>
            </c:numRef>
          </c:yVal>
          <c:smooth val="1"/>
        </c:ser>
        <c:ser>
          <c:idx val="8"/>
          <c:order val="8"/>
          <c:tx>
            <c:v>Ultra Sport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Calc'!$K$1:$K$41</c:f>
              <c:numCache>
                <c:ptCount val="41"/>
                <c:pt idx="0">
                  <c:v>-201.0630709999998</c:v>
                </c:pt>
                <c:pt idx="1">
                  <c:v>-195.00056399999994</c:v>
                </c:pt>
                <c:pt idx="2">
                  <c:v>-191.53527899999995</c:v>
                </c:pt>
                <c:pt idx="3">
                  <c:v>-190.66721599999994</c:v>
                </c:pt>
                <c:pt idx="4">
                  <c:v>-192.3963749999998</c:v>
                </c:pt>
                <c:pt idx="5">
                  <c:v>-196.722756</c:v>
                </c:pt>
                <c:pt idx="6">
                  <c:v>-203.64635899999985</c:v>
                </c:pt>
                <c:pt idx="7">
                  <c:v>-213.16718400000002</c:v>
                </c:pt>
                <c:pt idx="8">
                  <c:v>-225.28523099999973</c:v>
                </c:pt>
                <c:pt idx="9">
                  <c:v>-240.00049999999976</c:v>
                </c:pt>
                <c:pt idx="10">
                  <c:v>-257.31299099999967</c:v>
                </c:pt>
                <c:pt idx="11">
                  <c:v>-277.2227039999999</c:v>
                </c:pt>
                <c:pt idx="12">
                  <c:v>-299.729639</c:v>
                </c:pt>
                <c:pt idx="13">
                  <c:v>-324.833796</c:v>
                </c:pt>
                <c:pt idx="14">
                  <c:v>-352.5351750000001</c:v>
                </c:pt>
                <c:pt idx="15">
                  <c:v>-382.83377600000006</c:v>
                </c:pt>
                <c:pt idx="16">
                  <c:v>-415.72959899999967</c:v>
                </c:pt>
                <c:pt idx="17">
                  <c:v>-451.22264399999983</c:v>
                </c:pt>
                <c:pt idx="18">
                  <c:v>-489.3129109999999</c:v>
                </c:pt>
                <c:pt idx="19">
                  <c:v>-530.0004</c:v>
                </c:pt>
                <c:pt idx="20">
                  <c:v>-573.2851109999998</c:v>
                </c:pt>
                <c:pt idx="21">
                  <c:v>-619.1670439999995</c:v>
                </c:pt>
                <c:pt idx="22">
                  <c:v>-667.6461989999999</c:v>
                </c:pt>
                <c:pt idx="23">
                  <c:v>-718.7225759999998</c:v>
                </c:pt>
                <c:pt idx="24">
                  <c:v>-772.3961749999995</c:v>
                </c:pt>
                <c:pt idx="25">
                  <c:v>-828.666996</c:v>
                </c:pt>
                <c:pt idx="26">
                  <c:v>-887.535039</c:v>
                </c:pt>
                <c:pt idx="27">
                  <c:v>-949.0003039999998</c:v>
                </c:pt>
                <c:pt idx="28">
                  <c:v>-1013.062791</c:v>
                </c:pt>
                <c:pt idx="29">
                  <c:v>-1079.7224999999994</c:v>
                </c:pt>
                <c:pt idx="30">
                  <c:v>-1148.9794310000002</c:v>
                </c:pt>
                <c:pt idx="31">
                  <c:v>-1220.833584</c:v>
                </c:pt>
                <c:pt idx="32">
                  <c:v>-1295.2849589999996</c:v>
                </c:pt>
                <c:pt idx="33">
                  <c:v>-1372.3335559999996</c:v>
                </c:pt>
                <c:pt idx="34">
                  <c:v>-1451.9793749999994</c:v>
                </c:pt>
                <c:pt idx="35">
                  <c:v>-1534.222416</c:v>
                </c:pt>
                <c:pt idx="36">
                  <c:v>-1619.0626789999997</c:v>
                </c:pt>
                <c:pt idx="37">
                  <c:v>-1706.5001639999991</c:v>
                </c:pt>
                <c:pt idx="38">
                  <c:v>-1796.5348709999994</c:v>
                </c:pt>
                <c:pt idx="39">
                  <c:v>-1889.166799999999</c:v>
                </c:pt>
                <c:pt idx="40">
                  <c:v>-1984.395951</c:v>
                </c:pt>
              </c:numCache>
            </c:numRef>
          </c:yVal>
          <c:smooth val="1"/>
        </c:ser>
        <c:ser>
          <c:idx val="9"/>
          <c:order val="9"/>
          <c:tx>
            <c:v>Eagle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Calc'!$L$1:$L$41</c:f>
              <c:numCache>
                <c:ptCount val="41"/>
                <c:pt idx="0">
                  <c:v>-219.49917200000016</c:v>
                </c:pt>
                <c:pt idx="1">
                  <c:v>-214.99912400000005</c:v>
                </c:pt>
                <c:pt idx="2">
                  <c:v>-213.72129600000028</c:v>
                </c:pt>
                <c:pt idx="3">
                  <c:v>-215.66568800000027</c:v>
                </c:pt>
                <c:pt idx="4">
                  <c:v>-220.83230000000003</c:v>
                </c:pt>
                <c:pt idx="5">
                  <c:v>-229.22113200000035</c:v>
                </c:pt>
                <c:pt idx="6">
                  <c:v>-240.83218400000032</c:v>
                </c:pt>
                <c:pt idx="7">
                  <c:v>-255.66545600000018</c:v>
                </c:pt>
                <c:pt idx="8">
                  <c:v>-273.7209479999999</c:v>
                </c:pt>
                <c:pt idx="9">
                  <c:v>-294.99866</c:v>
                </c:pt>
                <c:pt idx="10">
                  <c:v>-319.4985920000004</c:v>
                </c:pt>
                <c:pt idx="11">
                  <c:v>-347.2207440000002</c:v>
                </c:pt>
                <c:pt idx="12">
                  <c:v>-378.1651159999999</c:v>
                </c:pt>
                <c:pt idx="13">
                  <c:v>-412.3317080000004</c:v>
                </c:pt>
                <c:pt idx="14">
                  <c:v>-449.7205200000003</c:v>
                </c:pt>
                <c:pt idx="15">
                  <c:v>-490.3315520000001</c:v>
                </c:pt>
                <c:pt idx="16">
                  <c:v>-534.164804</c:v>
                </c:pt>
                <c:pt idx="17">
                  <c:v>-581.2202760000005</c:v>
                </c:pt>
                <c:pt idx="18">
                  <c:v>-631.4979680000006</c:v>
                </c:pt>
                <c:pt idx="19">
                  <c:v>-684.9978799999999</c:v>
                </c:pt>
                <c:pt idx="20">
                  <c:v>-741.7200120000002</c:v>
                </c:pt>
                <c:pt idx="21">
                  <c:v>-801.6643640000002</c:v>
                </c:pt>
                <c:pt idx="22">
                  <c:v>-864.8309360000003</c:v>
                </c:pt>
                <c:pt idx="23">
                  <c:v>-931.219728</c:v>
                </c:pt>
                <c:pt idx="24">
                  <c:v>-1000.8307400000003</c:v>
                </c:pt>
                <c:pt idx="25">
                  <c:v>-1073.6639720000007</c:v>
                </c:pt>
                <c:pt idx="26">
                  <c:v>-1149.7194240000003</c:v>
                </c:pt>
                <c:pt idx="27">
                  <c:v>-1228.9970960000005</c:v>
                </c:pt>
                <c:pt idx="28">
                  <c:v>-1311.4969880000003</c:v>
                </c:pt>
                <c:pt idx="29">
                  <c:v>-1397.2190999999998</c:v>
                </c:pt>
                <c:pt idx="30">
                  <c:v>-1486.1634320000003</c:v>
                </c:pt>
                <c:pt idx="31">
                  <c:v>-1578.3299840000009</c:v>
                </c:pt>
                <c:pt idx="32">
                  <c:v>-1673.7187559999998</c:v>
                </c:pt>
                <c:pt idx="33">
                  <c:v>-1772.329748000001</c:v>
                </c:pt>
                <c:pt idx="34">
                  <c:v>-1874.16296</c:v>
                </c:pt>
                <c:pt idx="35">
                  <c:v>-1979.2183920000002</c:v>
                </c:pt>
                <c:pt idx="36">
                  <c:v>-2087.496044000001</c:v>
                </c:pt>
                <c:pt idx="37">
                  <c:v>-2198.9959159999994</c:v>
                </c:pt>
                <c:pt idx="38">
                  <c:v>-2313.718008000001</c:v>
                </c:pt>
                <c:pt idx="39">
                  <c:v>-2431.66232</c:v>
                </c:pt>
                <c:pt idx="40">
                  <c:v>-2552.828852</c:v>
                </c:pt>
              </c:numCache>
            </c:numRef>
          </c:yVal>
          <c:smooth val="1"/>
        </c:ser>
        <c:ser>
          <c:idx val="10"/>
          <c:order val="10"/>
          <c:tx>
            <c:v>Falcon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Calc'!$M$1:$M$41</c:f>
              <c:numCache>
                <c:ptCount val="41"/>
                <c:pt idx="0">
                  <c:v>-213.50263199999983</c:v>
                </c:pt>
                <c:pt idx="1">
                  <c:v>-218.60960799999998</c:v>
                </c:pt>
                <c:pt idx="2">
                  <c:v>-227.62032799999997</c:v>
                </c:pt>
                <c:pt idx="3">
                  <c:v>-240.53479199999992</c:v>
                </c:pt>
                <c:pt idx="4">
                  <c:v>-257.35300000000007</c:v>
                </c:pt>
                <c:pt idx="5">
                  <c:v>-278.0749519999997</c:v>
                </c:pt>
                <c:pt idx="6">
                  <c:v>-302.700648</c:v>
                </c:pt>
                <c:pt idx="7">
                  <c:v>-331.230088</c:v>
                </c:pt>
                <c:pt idx="8">
                  <c:v>-363.66327200000023</c:v>
                </c:pt>
                <c:pt idx="9">
                  <c:v>-400.0001999999997</c:v>
                </c:pt>
                <c:pt idx="10">
                  <c:v>-440.24087199999985</c:v>
                </c:pt>
                <c:pt idx="11">
                  <c:v>-484.38528799999995</c:v>
                </c:pt>
                <c:pt idx="12">
                  <c:v>-532.433448</c:v>
                </c:pt>
                <c:pt idx="13">
                  <c:v>-584.385352</c:v>
                </c:pt>
                <c:pt idx="14">
                  <c:v>-640.2409999999998</c:v>
                </c:pt>
                <c:pt idx="15">
                  <c:v>-700.0003919999997</c:v>
                </c:pt>
                <c:pt idx="16">
                  <c:v>-763.6635279999998</c:v>
                </c:pt>
                <c:pt idx="17">
                  <c:v>-831.2304080000001</c:v>
                </c:pt>
                <c:pt idx="18">
                  <c:v>-902.7010320000002</c:v>
                </c:pt>
                <c:pt idx="19">
                  <c:v>-978.0754</c:v>
                </c:pt>
                <c:pt idx="20">
                  <c:v>-1057.353512</c:v>
                </c:pt>
                <c:pt idx="21">
                  <c:v>-1140.5353679999996</c:v>
                </c:pt>
                <c:pt idx="22">
                  <c:v>-1227.620968</c:v>
                </c:pt>
                <c:pt idx="23">
                  <c:v>-1318.610312</c:v>
                </c:pt>
                <c:pt idx="24">
                  <c:v>-1413.5034000000003</c:v>
                </c:pt>
                <c:pt idx="25">
                  <c:v>-1512.3002320000003</c:v>
                </c:pt>
                <c:pt idx="26">
                  <c:v>-1615.0008079999996</c:v>
                </c:pt>
                <c:pt idx="27">
                  <c:v>-1721.605128</c:v>
                </c:pt>
                <c:pt idx="28">
                  <c:v>-1832.1131919999996</c:v>
                </c:pt>
                <c:pt idx="29">
                  <c:v>-1946.5250000000003</c:v>
                </c:pt>
                <c:pt idx="30">
                  <c:v>-2064.8405519999997</c:v>
                </c:pt>
                <c:pt idx="31">
                  <c:v>-2187.059847999999</c:v>
                </c:pt>
                <c:pt idx="32">
                  <c:v>-2313.1828880000003</c:v>
                </c:pt>
                <c:pt idx="33">
                  <c:v>-2443.209672</c:v>
                </c:pt>
                <c:pt idx="34">
                  <c:v>-2577.1402</c:v>
                </c:pt>
                <c:pt idx="35">
                  <c:v>-2714.974472</c:v>
                </c:pt>
                <c:pt idx="36">
                  <c:v>-2856.712488</c:v>
                </c:pt>
                <c:pt idx="37">
                  <c:v>-3002.3542480000006</c:v>
                </c:pt>
                <c:pt idx="38">
                  <c:v>-3151.8997519999994</c:v>
                </c:pt>
                <c:pt idx="39">
                  <c:v>-3305.3489999999993</c:v>
                </c:pt>
                <c:pt idx="40">
                  <c:v>-3462.7019919999993</c:v>
                </c:pt>
              </c:numCache>
            </c:numRef>
          </c:yVal>
          <c:smooth val="1"/>
        </c:ser>
        <c:ser>
          <c:idx val="11"/>
          <c:order val="11"/>
          <c:tx>
            <c:v>T2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Calc'!$A$1:$A$41</c:f>
              <c:numCache>
                <c:ptCount val="41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53</c:v>
                </c:pt>
                <c:pt idx="33">
                  <c:v>54</c:v>
                </c:pt>
                <c:pt idx="34">
                  <c:v>55</c:v>
                </c:pt>
                <c:pt idx="35">
                  <c:v>56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61</c:v>
                </c:pt>
              </c:numCache>
            </c:numRef>
          </c:xVal>
          <c:yVal>
            <c:numRef>
              <c:f>'Graph Calc'!$F$1:$F$41</c:f>
              <c:numCache>
                <c:ptCount val="41"/>
                <c:pt idx="0">
                  <c:v>-184.76932279999988</c:v>
                </c:pt>
                <c:pt idx="1">
                  <c:v>-178.3077871999999</c:v>
                </c:pt>
                <c:pt idx="2">
                  <c:v>-173.3847131999999</c:v>
                </c:pt>
                <c:pt idx="3">
                  <c:v>-170.00010079999993</c:v>
                </c:pt>
                <c:pt idx="4">
                  <c:v>-168.15394999999995</c:v>
                </c:pt>
                <c:pt idx="5">
                  <c:v>-167.84626079999987</c:v>
                </c:pt>
                <c:pt idx="6">
                  <c:v>-169.07703319999985</c:v>
                </c:pt>
                <c:pt idx="7">
                  <c:v>-171.84626719999983</c:v>
                </c:pt>
                <c:pt idx="8">
                  <c:v>-176.15396279999982</c:v>
                </c:pt>
                <c:pt idx="9">
                  <c:v>-182.0001199999998</c:v>
                </c:pt>
                <c:pt idx="10">
                  <c:v>-189.38473879999992</c:v>
                </c:pt>
                <c:pt idx="11">
                  <c:v>-198.30781919999993</c:v>
                </c:pt>
                <c:pt idx="12">
                  <c:v>-208.76936119999993</c:v>
                </c:pt>
                <c:pt idx="13">
                  <c:v>-220.76936479999995</c:v>
                </c:pt>
                <c:pt idx="14">
                  <c:v>-234.30782999999997</c:v>
                </c:pt>
                <c:pt idx="15">
                  <c:v>-249.3847568</c:v>
                </c:pt>
                <c:pt idx="16">
                  <c:v>-266.0001451999999</c:v>
                </c:pt>
                <c:pt idx="17">
                  <c:v>-284.15399520000005</c:v>
                </c:pt>
                <c:pt idx="18">
                  <c:v>-303.8463068000001</c:v>
                </c:pt>
                <c:pt idx="19">
                  <c:v>-325.07708</c:v>
                </c:pt>
                <c:pt idx="20">
                  <c:v>-347.84631479999985</c:v>
                </c:pt>
                <c:pt idx="21">
                  <c:v>-372.1540111999998</c:v>
                </c:pt>
                <c:pt idx="22">
                  <c:v>-398.0001692000001</c:v>
                </c:pt>
                <c:pt idx="23">
                  <c:v>-425.3847887999998</c:v>
                </c:pt>
                <c:pt idx="24">
                  <c:v>-454.30786999999987</c:v>
                </c:pt>
                <c:pt idx="25">
                  <c:v>-484.7694127999998</c:v>
                </c:pt>
                <c:pt idx="26">
                  <c:v>-516.7694171999999</c:v>
                </c:pt>
                <c:pt idx="27">
                  <c:v>-550.3078831999999</c:v>
                </c:pt>
                <c:pt idx="28">
                  <c:v>-585.3848107999997</c:v>
                </c:pt>
                <c:pt idx="29">
                  <c:v>-622.0002</c:v>
                </c:pt>
                <c:pt idx="30">
                  <c:v>-660.1540508</c:v>
                </c:pt>
                <c:pt idx="31">
                  <c:v>-699.8463631999998</c:v>
                </c:pt>
                <c:pt idx="32">
                  <c:v>-741.0771371999999</c:v>
                </c:pt>
                <c:pt idx="33">
                  <c:v>-783.8463727999997</c:v>
                </c:pt>
                <c:pt idx="34">
                  <c:v>-828.15407</c:v>
                </c:pt>
                <c:pt idx="35">
                  <c:v>-874.0002287999996</c:v>
                </c:pt>
                <c:pt idx="36">
                  <c:v>-921.3848492000002</c:v>
                </c:pt>
                <c:pt idx="37">
                  <c:v>-970.3079311999995</c:v>
                </c:pt>
                <c:pt idx="38">
                  <c:v>-1020.7694748000004</c:v>
                </c:pt>
                <c:pt idx="39">
                  <c:v>-1072.7694799999995</c:v>
                </c:pt>
                <c:pt idx="40">
                  <c:v>-1126.3079468</c:v>
                </c:pt>
              </c:numCache>
            </c:numRef>
          </c:yVal>
          <c:smooth val="1"/>
        </c:ser>
        <c:axId val="5420779"/>
        <c:axId val="48787012"/>
      </c:scatterChart>
      <c:valAx>
        <c:axId val="5420779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7012"/>
        <c:crossesAt val="-50"/>
        <c:crossBetween val="midCat"/>
        <c:dispUnits/>
        <c:majorUnit val="5"/>
        <c:minorUnit val="4"/>
      </c:valAx>
      <c:valAx>
        <c:axId val="48787012"/>
        <c:scaling>
          <c:orientation val="minMax"/>
          <c:max val="-5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fpm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79"/>
        <c:crossesAt val="-100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25"/>
          <c:y val="0.42125"/>
          <c:w val="0.12925"/>
          <c:h val="0.2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Polars</a:t>
            </a:r>
          </a:p>
        </c:rich>
      </c:tx>
      <c:layout>
        <c:manualLayout>
          <c:xMode val="factor"/>
          <c:yMode val="factor"/>
          <c:x val="0.054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04125"/>
          <c:w val="0.90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WW T2C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'R11'!$A$1:$A$41</c:f>
              <c:numCache/>
            </c:numRef>
          </c:xVal>
          <c:yVal>
            <c:numRef>
              <c:f>'R11'!$B$1:$B$41</c:f>
              <c:numCache/>
            </c:numRef>
          </c:yVal>
          <c:smooth val="1"/>
        </c:ser>
        <c:ser>
          <c:idx val="1"/>
          <c:order val="1"/>
          <c:tx>
            <c:v>WW Falcon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'R11'!$A$1:$A$41</c:f>
              <c:numCache/>
            </c:numRef>
          </c:xVal>
          <c:yVal>
            <c:numRef>
              <c:f>'R11'!$C$1:$C$41</c:f>
              <c:numCache/>
            </c:numRef>
          </c:yVal>
          <c:smooth val="1"/>
        </c:ser>
        <c:ser>
          <c:idx val="2"/>
          <c:order val="2"/>
          <c:tx>
            <c:v>R11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'R11'!$A$1:$A$41</c:f>
              <c:numCache/>
            </c:numRef>
          </c:xVal>
          <c:yVal>
            <c:numRef>
              <c:f>'R11'!$D$1:$D$41</c:f>
              <c:numCache/>
            </c:numRef>
          </c:yVal>
          <c:smooth val="1"/>
        </c:ser>
        <c:axId val="36429925"/>
        <c:axId val="59433870"/>
      </c:scatterChart>
      <c:valAx>
        <c:axId val="36429925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mph</a:t>
                </a:r>
              </a:p>
            </c:rich>
          </c:tx>
          <c:layout>
            <c:manualLayout>
              <c:xMode val="factor"/>
              <c:yMode val="factor"/>
              <c:x val="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At val="-50"/>
        <c:crossBetween val="midCat"/>
        <c:dispUnits/>
        <c:majorUnit val="5"/>
        <c:minorUnit val="4"/>
      </c:valAx>
      <c:valAx>
        <c:axId val="59433870"/>
        <c:scaling>
          <c:orientation val="minMax"/>
          <c:max val="-5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fpm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At val="-100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25"/>
          <c:y val="0.695"/>
          <c:w val="0.19525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19</xdr:col>
      <xdr:colOff>600075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0" y="38100"/>
        <a:ext cx="12182475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85725</xdr:rowOff>
    </xdr:from>
    <xdr:to>
      <xdr:col>12</xdr:col>
      <xdr:colOff>581025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076575" y="85725"/>
        <a:ext cx="481965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lswing.com/Articles/Article.asp?reqArticleName=PolarData" TargetMode="External" /><Relationship Id="rId2" Type="http://schemas.openxmlformats.org/officeDocument/2006/relationships/hyperlink" Target="http://www.aeros.com.ua/products/hg/polar.htm#CombatL13" TargetMode="Externa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5.421875" style="0" customWidth="1"/>
  </cols>
  <sheetData>
    <row r="1" ht="12.75">
      <c r="A1" t="s">
        <v>74</v>
      </c>
    </row>
    <row r="3" spans="2:3" ht="12.75">
      <c r="B3" s="2" t="s">
        <v>1</v>
      </c>
      <c r="C3" s="2" t="s">
        <v>2</v>
      </c>
    </row>
    <row r="4" spans="2:3" ht="12.75">
      <c r="B4" s="2"/>
      <c r="C4" s="2"/>
    </row>
    <row r="5" spans="2:3" ht="12.75">
      <c r="B5" s="2"/>
      <c r="C5" s="2"/>
    </row>
    <row r="6" spans="1:3" ht="12.75">
      <c r="A6" t="s">
        <v>66</v>
      </c>
      <c r="B6" s="4">
        <f>('The calculation'!P6+'The calculation'!P7+'The calculation'!P8)/3/'Real Simple Handicaps'!$B$8</f>
        <v>0.7181184892790206</v>
      </c>
      <c r="C6" s="4">
        <f>('The calculation'!Q6+'The calculation'!Q7+'The calculation'!Q8)/3/'Real Simple Handicaps'!C8</f>
        <v>1.3820410779250698</v>
      </c>
    </row>
    <row r="7" spans="1:3" ht="12.75">
      <c r="A7" t="s">
        <v>43</v>
      </c>
      <c r="B7" s="4">
        <f>('The calculation'!P11+'The calculation'!P10+'The calculation'!P9)/3/'Real Simple Handicaps'!$B$8</f>
        <v>0.803196691002555</v>
      </c>
      <c r="C7" s="4">
        <f>('The calculation'!Q11+'The calculation'!Q10+'The calculation'!Q9)/3/'Real Simple Handicaps'!C8</f>
        <v>1.2374749184889111</v>
      </c>
    </row>
    <row r="8" spans="1:3" ht="12.75">
      <c r="A8" t="s">
        <v>67</v>
      </c>
      <c r="B8" s="4">
        <f>('The calculation'!P12+'The calculation'!P13+'The calculation'!P15+'The calculation'!P16)/4/'Real Simple Handicaps'!$B$8</f>
        <v>1</v>
      </c>
      <c r="C8" s="4">
        <f>('The calculation'!Q12+'The calculation'!Q13+'The calculation'!Q15+'The calculation'!Q16)/4/'Real Simple Handicaps'!$C$8</f>
        <v>1</v>
      </c>
    </row>
    <row r="9" spans="1:3" ht="12.75">
      <c r="A9" t="s">
        <v>39</v>
      </c>
      <c r="B9" s="4">
        <f>'The calculation'!P17/'Real Simple Handicaps'!$B$8</f>
        <v>1.2955965309416189</v>
      </c>
      <c r="C9" s="4">
        <f>'The calculation'!Q17/'Real Simple Handicaps'!$C$8</f>
        <v>0.7649336597248095</v>
      </c>
    </row>
    <row r="10" spans="2:3" ht="12.75">
      <c r="B10" s="4"/>
      <c r="C10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9.8515625" style="0" customWidth="1"/>
  </cols>
  <sheetData>
    <row r="1" spans="1:3" ht="12.75">
      <c r="A1" t="s">
        <v>65</v>
      </c>
      <c r="B1" s="2"/>
      <c r="C1" s="2"/>
    </row>
    <row r="2" spans="2:3" ht="12.75">
      <c r="B2" s="2"/>
      <c r="C2" s="2"/>
    </row>
    <row r="3" spans="2:3" ht="12.75">
      <c r="B3" s="2" t="s">
        <v>1</v>
      </c>
      <c r="C3" s="2" t="s">
        <v>2</v>
      </c>
    </row>
    <row r="4" spans="2:3" ht="12.75">
      <c r="B4" s="2"/>
      <c r="C4" s="2"/>
    </row>
    <row r="5" spans="2:3" ht="12.75">
      <c r="B5" s="2"/>
      <c r="C5" s="2"/>
    </row>
    <row r="6" spans="1:3" ht="12.75">
      <c r="A6" t="s">
        <v>66</v>
      </c>
      <c r="B6" s="4">
        <f>('The calculation'!P6+'The calculation'!P7+'The calculation'!P8)/3</f>
        <v>0.8679524212106865</v>
      </c>
      <c r="C6" s="4">
        <f>('The calculation'!Q6+'The calculation'!Q7+'The calculation'!Q8)/3</f>
        <v>1.153792184744315</v>
      </c>
    </row>
    <row r="7" spans="1:3" ht="12.75">
      <c r="A7" t="s">
        <v>43</v>
      </c>
      <c r="B7" s="4">
        <f>('The calculation'!P11+'The calculation'!P10+'The calculation'!P9)/3</f>
        <v>0.9707820130964642</v>
      </c>
      <c r="C7" s="4">
        <f>('The calculation'!Q11+'The calculation'!Q10+'The calculation'!Q9)/3</f>
        <v>1.0331016295935485</v>
      </c>
    </row>
    <row r="8" spans="1:3" ht="12.75">
      <c r="A8" t="s">
        <v>67</v>
      </c>
      <c r="B8" s="4">
        <f>('The calculation'!P12+'The calculation'!P13+'The calculation'!P15+'The calculation'!P16)/4</f>
        <v>1.2086479239409318</v>
      </c>
      <c r="C8" s="4">
        <f>('The calculation'!Q12+'The calculation'!Q13+'The calculation'!Q15+'The calculation'!Q16)/4</f>
        <v>0.834846520247114</v>
      </c>
    </row>
    <row r="9" spans="1:3" ht="12.75">
      <c r="A9" t="s">
        <v>39</v>
      </c>
      <c r="B9" s="4">
        <f>'The calculation'!P17</f>
        <v>1.5659200573876608</v>
      </c>
      <c r="C9" s="4">
        <f>'The calculation'!Q17</f>
        <v>0.6386022040411472</v>
      </c>
    </row>
    <row r="12" spans="2:3" ht="12.75">
      <c r="B12" s="2"/>
      <c r="C12" s="2"/>
    </row>
    <row r="13" spans="2:3" ht="12.75">
      <c r="B13" s="2"/>
      <c r="C13" s="2"/>
    </row>
    <row r="14" spans="2:3" ht="12.75">
      <c r="B14" s="2"/>
      <c r="C14" s="2"/>
    </row>
    <row r="15" spans="2:3" ht="12.75">
      <c r="B15" s="2"/>
      <c r="C15" s="2"/>
    </row>
    <row r="16" spans="2:3" ht="12.75">
      <c r="B16" s="2"/>
      <c r="C1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5">
      <selection activeCell="A27" sqref="A27:A30"/>
    </sheetView>
  </sheetViews>
  <sheetFormatPr defaultColWidth="9.140625" defaultRowHeight="12.75"/>
  <cols>
    <col min="1" max="1" width="29.28125" style="0" customWidth="1"/>
  </cols>
  <sheetData>
    <row r="1" spans="1:3" ht="12.75">
      <c r="A1" t="s">
        <v>60</v>
      </c>
      <c r="B1" s="2"/>
      <c r="C1" s="2"/>
    </row>
    <row r="2" spans="2:3" ht="12.75">
      <c r="B2" s="2"/>
      <c r="C2" s="2"/>
    </row>
    <row r="3" spans="2:3" ht="12.75">
      <c r="B3" s="2" t="s">
        <v>1</v>
      </c>
      <c r="C3" s="2" t="s">
        <v>2</v>
      </c>
    </row>
    <row r="4" spans="2:3" ht="12.75">
      <c r="B4" s="2"/>
      <c r="C4" s="2"/>
    </row>
    <row r="5" spans="2:3" ht="12.75">
      <c r="B5" s="2"/>
      <c r="C5" s="2"/>
    </row>
    <row r="6" spans="1:3" ht="12.75">
      <c r="A6" t="s">
        <v>73</v>
      </c>
      <c r="B6" s="4">
        <f>'The calculation'!P6</f>
        <v>0.8256518877043214</v>
      </c>
      <c r="C6" s="4">
        <f>'The calculation'!Q6</f>
        <v>1.2111641902502563</v>
      </c>
    </row>
    <row r="7" spans="1:3" ht="12.75">
      <c r="A7" t="s">
        <v>51</v>
      </c>
      <c r="B7" s="4">
        <f>'The calculation'!P7</f>
        <v>0.8728338454765793</v>
      </c>
      <c r="C7" s="4">
        <f>'The calculation'!Q7</f>
        <v>1.1456934274288897</v>
      </c>
    </row>
    <row r="8" spans="1:3" ht="12.75">
      <c r="A8" t="s">
        <v>44</v>
      </c>
      <c r="B8" s="4">
        <f>'The calculation'!P8</f>
        <v>0.9053715304511587</v>
      </c>
      <c r="C8" s="4">
        <f>'The calculation'!Q8</f>
        <v>1.1045189365537997</v>
      </c>
    </row>
    <row r="9" spans="1:3" ht="12.75">
      <c r="A9" t="s">
        <v>43</v>
      </c>
      <c r="B9" s="4">
        <f>('The calculation'!P11+'The calculation'!P10+'The calculation'!P9)/3</f>
        <v>0.9707820130964642</v>
      </c>
      <c r="C9" s="4">
        <f>('The calculation'!Q11+'The calculation'!Q10+'The calculation'!Q9)/3</f>
        <v>1.0331016295935485</v>
      </c>
    </row>
    <row r="10" spans="1:3" ht="12.75">
      <c r="A10" t="s">
        <v>59</v>
      </c>
      <c r="B10" s="4">
        <f>'The calculation'!P12</f>
        <v>1.0786090970595228</v>
      </c>
      <c r="C10" s="4">
        <f>'The calculation'!Q12</f>
        <v>0.9271199387490566</v>
      </c>
    </row>
    <row r="11" spans="1:3" ht="12.75">
      <c r="A11" t="s">
        <v>41</v>
      </c>
      <c r="B11" s="4">
        <f>'The calculation'!P13</f>
        <v>1.142585724587007</v>
      </c>
      <c r="C11" s="4">
        <f>'The calculation'!Q13</f>
        <v>0.8752078539765187</v>
      </c>
    </row>
    <row r="12" spans="1:3" ht="12.75">
      <c r="A12" t="s">
        <v>61</v>
      </c>
      <c r="B12" s="4">
        <f>('The calculation'!P15+'The calculation'!P16)/2</f>
        <v>1.3066984370585986</v>
      </c>
      <c r="C12" s="4">
        <f>('The calculation'!Q15+'The calculation'!Q16)/2</f>
        <v>0.7685291441314404</v>
      </c>
    </row>
    <row r="13" spans="1:3" ht="12.75">
      <c r="A13" t="s">
        <v>39</v>
      </c>
      <c r="B13" s="4">
        <f>'The calculation'!P17</f>
        <v>1.5659200573876608</v>
      </c>
      <c r="C13" s="4">
        <f>'The calculation'!Q17</f>
        <v>0.6386022040411472</v>
      </c>
    </row>
    <row r="16" spans="1:3" ht="12.75">
      <c r="A16" t="s">
        <v>39</v>
      </c>
      <c r="B16" s="2" t="s">
        <v>45</v>
      </c>
      <c r="C16" s="2"/>
    </row>
    <row r="17" spans="1:3" ht="12.75">
      <c r="A17" t="s">
        <v>62</v>
      </c>
      <c r="B17" s="2" t="s">
        <v>63</v>
      </c>
      <c r="C17" s="2"/>
    </row>
    <row r="18" spans="1:3" ht="12.75">
      <c r="A18" t="s">
        <v>41</v>
      </c>
      <c r="B18" s="2" t="s">
        <v>58</v>
      </c>
      <c r="C18" s="2"/>
    </row>
    <row r="19" spans="1:3" ht="12.75">
      <c r="A19" t="s">
        <v>59</v>
      </c>
      <c r="B19" s="2" t="s">
        <v>57</v>
      </c>
      <c r="C19" s="2"/>
    </row>
    <row r="20" spans="1:3" ht="12.75">
      <c r="A20" t="s">
        <v>43</v>
      </c>
      <c r="B20" s="2" t="s">
        <v>64</v>
      </c>
      <c r="C20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8.140625" style="0" customWidth="1"/>
    <col min="2" max="3" width="8.8515625" style="2" customWidth="1"/>
  </cols>
  <sheetData>
    <row r="1" ht="12.75">
      <c r="A1" t="s">
        <v>37</v>
      </c>
    </row>
    <row r="3" spans="2:3" ht="12.75">
      <c r="B3" s="2" t="s">
        <v>1</v>
      </c>
      <c r="C3" s="2" t="s">
        <v>2</v>
      </c>
    </row>
    <row r="6" spans="1:3" ht="12.75">
      <c r="A6" t="s">
        <v>73</v>
      </c>
      <c r="B6" s="4">
        <f>'The calculation'!P6</f>
        <v>0.8256518877043214</v>
      </c>
      <c r="C6" s="4">
        <f>'The calculation'!Q6</f>
        <v>1.2111641902502563</v>
      </c>
    </row>
    <row r="7" spans="1:3" ht="12.75">
      <c r="A7" t="s">
        <v>51</v>
      </c>
      <c r="B7" s="4">
        <f>'The calculation'!P7</f>
        <v>0.8728338454765793</v>
      </c>
      <c r="C7" s="4">
        <f>'The calculation'!Q7</f>
        <v>1.1456934274288897</v>
      </c>
    </row>
    <row r="8" spans="1:3" ht="12.75">
      <c r="A8" t="s">
        <v>44</v>
      </c>
      <c r="B8" s="4">
        <f>'The calculation'!P8</f>
        <v>0.9053715304511587</v>
      </c>
      <c r="C8" s="4">
        <f>'The calculation'!Q8</f>
        <v>1.1045189365537997</v>
      </c>
    </row>
    <row r="9" spans="1:3" ht="12.75">
      <c r="A9" t="s">
        <v>42</v>
      </c>
      <c r="B9" s="4">
        <f>('The calculation'!P9+'The calculation'!P10)/2</f>
        <v>0.9492579407774687</v>
      </c>
      <c r="C9" s="4">
        <f>('The calculation'!Q9+'The calculation'!Q10)/2</f>
        <v>1.0564731912525787</v>
      </c>
    </row>
    <row r="10" spans="1:3" ht="12.75">
      <c r="A10" t="s">
        <v>43</v>
      </c>
      <c r="B10" s="4">
        <f>'The calculation'!P11</f>
        <v>1.0138301577344553</v>
      </c>
      <c r="C10" s="4">
        <f>'The calculation'!Q11</f>
        <v>0.9863585062754883</v>
      </c>
    </row>
    <row r="11" spans="1:3" ht="12.75">
      <c r="A11" t="s">
        <v>59</v>
      </c>
      <c r="B11" s="4">
        <f>'The calculation'!P12</f>
        <v>1.0786090970595228</v>
      </c>
      <c r="C11" s="4">
        <f>'The calculation'!Q12</f>
        <v>0.9271199387490566</v>
      </c>
    </row>
    <row r="12" spans="1:3" ht="12.75">
      <c r="A12" t="s">
        <v>41</v>
      </c>
      <c r="B12" s="4">
        <f>'The calculation'!P13</f>
        <v>1.142585724587007</v>
      </c>
      <c r="C12" s="4">
        <f>'The calculation'!Q13</f>
        <v>0.8752078539765187</v>
      </c>
    </row>
    <row r="13" spans="1:3" ht="12.75">
      <c r="A13" t="s">
        <v>40</v>
      </c>
      <c r="B13" s="4">
        <f>'The calculation'!P15</f>
        <v>1.221833781784062</v>
      </c>
      <c r="C13" s="4">
        <f>'The calculation'!Q15</f>
        <v>0.8184419312255786</v>
      </c>
    </row>
    <row r="14" spans="1:3" ht="12.75">
      <c r="A14" t="s">
        <v>46</v>
      </c>
      <c r="B14" s="4">
        <f>'The calculation'!P16</f>
        <v>1.3915630923331348</v>
      </c>
      <c r="C14" s="4">
        <f>'The calculation'!Q16</f>
        <v>0.718616357037302</v>
      </c>
    </row>
    <row r="15" spans="1:3" ht="12.75">
      <c r="A15" t="s">
        <v>39</v>
      </c>
      <c r="B15" s="4">
        <f>'The calculation'!P17</f>
        <v>1.5659200573876608</v>
      </c>
      <c r="C15" s="4">
        <f>'The calculation'!Q17</f>
        <v>0.6386022040411472</v>
      </c>
    </row>
    <row r="19" spans="1:2" ht="12.75">
      <c r="A19" t="s">
        <v>39</v>
      </c>
      <c r="B19" s="2" t="s">
        <v>45</v>
      </c>
    </row>
    <row r="20" spans="1:2" ht="12.75">
      <c r="A20" t="s">
        <v>46</v>
      </c>
      <c r="B20" s="2" t="s">
        <v>47</v>
      </c>
    </row>
    <row r="21" spans="1:2" ht="12.75">
      <c r="A21" t="s">
        <v>40</v>
      </c>
      <c r="B21" s="2" t="s">
        <v>48</v>
      </c>
    </row>
    <row r="22" spans="1:2" ht="12.75">
      <c r="A22" t="s">
        <v>41</v>
      </c>
      <c r="B22" s="2" t="s">
        <v>58</v>
      </c>
    </row>
    <row r="23" spans="1:2" ht="12.75">
      <c r="A23" t="s">
        <v>59</v>
      </c>
      <c r="B23" s="2" t="s">
        <v>57</v>
      </c>
    </row>
    <row r="24" spans="1:2" ht="12.75">
      <c r="A24" t="s">
        <v>43</v>
      </c>
      <c r="B24" s="2" t="s">
        <v>49</v>
      </c>
    </row>
    <row r="25" spans="1:2" ht="12.75">
      <c r="A25" t="s">
        <v>42</v>
      </c>
      <c r="B25" s="2" t="s">
        <v>50</v>
      </c>
    </row>
    <row r="26" ht="12.75">
      <c r="A26" t="s">
        <v>44</v>
      </c>
    </row>
    <row r="27" ht="12.75">
      <c r="A27" t="s">
        <v>51</v>
      </c>
    </row>
    <row r="28" ht="12.75">
      <c r="A28" t="s">
        <v>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4">
      <selection activeCell="P22" sqref="P22"/>
    </sheetView>
  </sheetViews>
  <sheetFormatPr defaultColWidth="9.140625" defaultRowHeight="12.75"/>
  <cols>
    <col min="1" max="1" width="16.57421875" style="0" customWidth="1"/>
    <col min="2" max="2" width="8.00390625" style="0" customWidth="1"/>
    <col min="3" max="3" width="8.28125" style="0" customWidth="1"/>
    <col min="5" max="5" width="7.28125" style="0" customWidth="1"/>
    <col min="6" max="6" width="6.28125" style="0" customWidth="1"/>
    <col min="7" max="7" width="7.00390625" style="1" customWidth="1"/>
    <col min="8" max="8" width="6.28125" style="1" customWidth="1"/>
    <col min="9" max="9" width="8.140625" style="1" customWidth="1"/>
    <col min="10" max="10" width="6.7109375" style="1" customWidth="1"/>
    <col min="11" max="12" width="8.8515625" style="1" customWidth="1"/>
    <col min="13" max="13" width="7.421875" style="1" customWidth="1"/>
    <col min="14" max="14" width="7.57421875" style="0" customWidth="1"/>
    <col min="16" max="17" width="8.8515625" style="2" customWidth="1"/>
  </cols>
  <sheetData>
    <row r="1" ht="12.75">
      <c r="A1" t="s">
        <v>37</v>
      </c>
    </row>
    <row r="3" spans="1:17" ht="12.75">
      <c r="A3" t="s">
        <v>9</v>
      </c>
      <c r="B3" s="3">
        <v>500</v>
      </c>
      <c r="E3" t="s">
        <v>7</v>
      </c>
      <c r="F3" t="s">
        <v>0</v>
      </c>
      <c r="G3" s="1" t="s">
        <v>26</v>
      </c>
      <c r="I3" s="1" t="s">
        <v>14</v>
      </c>
      <c r="J3" s="1" t="s">
        <v>15</v>
      </c>
      <c r="K3" s="1" t="s">
        <v>16</v>
      </c>
      <c r="L3" s="1" t="s">
        <v>19</v>
      </c>
      <c r="M3" s="1" t="s">
        <v>20</v>
      </c>
      <c r="N3" s="1" t="s">
        <v>20</v>
      </c>
      <c r="O3" s="1" t="s">
        <v>23</v>
      </c>
      <c r="P3" s="2" t="s">
        <v>1</v>
      </c>
      <c r="Q3" s="2" t="s">
        <v>2</v>
      </c>
    </row>
    <row r="4" spans="2:15" ht="12.75">
      <c r="B4" t="s">
        <v>4</v>
      </c>
      <c r="C4" t="s">
        <v>5</v>
      </c>
      <c r="D4" t="s">
        <v>6</v>
      </c>
      <c r="E4" t="s">
        <v>8</v>
      </c>
      <c r="G4" s="1" t="s">
        <v>10</v>
      </c>
      <c r="H4" s="1" t="s">
        <v>11</v>
      </c>
      <c r="I4" s="1" t="s">
        <v>11</v>
      </c>
      <c r="J4" s="1" t="s">
        <v>11</v>
      </c>
      <c r="K4" s="1" t="s">
        <v>17</v>
      </c>
      <c r="L4" s="1" t="s">
        <v>18</v>
      </c>
      <c r="M4" s="1" t="s">
        <v>21</v>
      </c>
      <c r="N4" s="1" t="s">
        <v>22</v>
      </c>
      <c r="O4" s="1" t="s">
        <v>22</v>
      </c>
    </row>
    <row r="5" spans="14:15" ht="12.75">
      <c r="N5" s="1"/>
      <c r="O5" s="1"/>
    </row>
    <row r="6" spans="1:17" ht="12.75">
      <c r="A6" t="s">
        <v>3</v>
      </c>
      <c r="B6">
        <v>-0.39513124142674216</v>
      </c>
      <c r="C6">
        <v>18.20218874055675</v>
      </c>
      <c r="D6">
        <v>-331.2806802222212</v>
      </c>
      <c r="E6" s="1">
        <f>SQRT($D$6/$B$6)</f>
        <v>28.95525341069827</v>
      </c>
      <c r="F6" s="2">
        <f aca="true" t="shared" si="0" ref="F6:F17">-88*E6/(B6*E6*E6+C6*E6+D6)</f>
        <v>18.803170860976934</v>
      </c>
      <c r="G6" s="1">
        <v>122</v>
      </c>
      <c r="H6" s="1">
        <f>SQRT((-$B$3+$D$6)/$B$6)</f>
        <v>45.867298224151405</v>
      </c>
      <c r="I6" s="1">
        <f aca="true" t="shared" si="1" ref="I6:I17">B6*H6*H6+C6*H6+D6</f>
        <v>-327.6761411490351</v>
      </c>
      <c r="J6" s="1">
        <f aca="true" t="shared" si="2" ref="J6:J17">-88*H6/I6</f>
        <v>12.318023001526697</v>
      </c>
      <c r="K6" s="1">
        <f aca="true" t="shared" si="3" ref="K6:K17">H6/SQRT(1+1/J6*1/J6)</f>
        <v>45.71689715004527</v>
      </c>
      <c r="L6" s="1">
        <f aca="true" t="shared" si="4" ref="L6:L17">3600/K6</f>
        <v>78.74550165083623</v>
      </c>
      <c r="M6" s="1">
        <f aca="true" t="shared" si="5" ref="M6:M17">5280/J6</f>
        <v>428.64021274725627</v>
      </c>
      <c r="N6" s="1">
        <f aca="true" t="shared" si="6" ref="N6:N17">60*M6/($B$3-G6)</f>
        <v>68.038129007501</v>
      </c>
      <c r="O6" s="1">
        <f aca="true" t="shared" si="7" ref="O6:O17">N6+L6</f>
        <v>146.78363065833724</v>
      </c>
      <c r="P6" s="2">
        <f>O6/$O$10</f>
        <v>0.8256518877043214</v>
      </c>
      <c r="Q6" s="2">
        <f aca="true" t="shared" si="8" ref="Q6:Q17">1/P6</f>
        <v>1.2111641902502563</v>
      </c>
    </row>
    <row r="7" spans="1:17" ht="12.75">
      <c r="A7" t="s">
        <v>12</v>
      </c>
      <c r="B7">
        <v>-0.3978508654375418</v>
      </c>
      <c r="C7">
        <v>18.449747492561</v>
      </c>
      <c r="D7">
        <v>-356.57626359524005</v>
      </c>
      <c r="E7" s="1">
        <f>SQRT($D$7/$B$7)</f>
        <v>29.937536578214264</v>
      </c>
      <c r="F7" s="2">
        <f t="shared" si="0"/>
        <v>16.38244922782192</v>
      </c>
      <c r="G7" s="1">
        <v>141.56173605181</v>
      </c>
      <c r="H7" s="1">
        <f>SQRT((-B3+$D$7)/$B$7)</f>
        <v>46.40052177524806</v>
      </c>
      <c r="I7" s="1">
        <f t="shared" si="1"/>
        <v>-357.0746169140753</v>
      </c>
      <c r="J7" s="1">
        <f t="shared" si="2"/>
        <v>11.435273533330994</v>
      </c>
      <c r="K7" s="1">
        <f t="shared" si="3"/>
        <v>46.22411406458369</v>
      </c>
      <c r="L7" s="1">
        <f t="shared" si="4"/>
        <v>77.8814277537073</v>
      </c>
      <c r="M7" s="1">
        <f t="shared" si="5"/>
        <v>461.7292262060987</v>
      </c>
      <c r="N7" s="1">
        <f t="shared" si="6"/>
        <v>77.29016781637556</v>
      </c>
      <c r="O7" s="1">
        <f t="shared" si="7"/>
        <v>155.17159557008284</v>
      </c>
      <c r="P7" s="2">
        <f aca="true" t="shared" si="9" ref="P7:P18">O7/$O$10</f>
        <v>0.8728338454765793</v>
      </c>
      <c r="Q7" s="2">
        <f t="shared" si="8"/>
        <v>1.1456934274288897</v>
      </c>
    </row>
    <row r="8" spans="1:17" ht="12.75">
      <c r="A8" t="s">
        <v>13</v>
      </c>
      <c r="B8">
        <v>-0.6335199117388499</v>
      </c>
      <c r="C8">
        <v>32.047795029700346</v>
      </c>
      <c r="D8">
        <v>-546.8066669575369</v>
      </c>
      <c r="E8" s="1">
        <f aca="true" t="shared" si="10" ref="E8:E18">SQRT($D8/$B8)</f>
        <v>29.378983533674074</v>
      </c>
      <c r="F8" s="2">
        <f t="shared" si="0"/>
        <v>16.999748795306058</v>
      </c>
      <c r="G8" s="1">
        <v>142.695179082797</v>
      </c>
      <c r="H8" s="1">
        <f aca="true" t="shared" si="11" ref="H8:H18">SQRT((-$B$3+$D8)/$B8)</f>
        <v>40.649303182453714</v>
      </c>
      <c r="I8" s="1">
        <f t="shared" si="1"/>
        <v>-290.89279742365125</v>
      </c>
      <c r="J8" s="1">
        <f t="shared" si="2"/>
        <v>12.297102959363562</v>
      </c>
      <c r="K8" s="1">
        <f t="shared" si="3"/>
        <v>40.51556050269851</v>
      </c>
      <c r="L8" s="1">
        <f t="shared" si="4"/>
        <v>88.85475001043672</v>
      </c>
      <c r="M8" s="1">
        <f t="shared" si="5"/>
        <v>429.36942281836986</v>
      </c>
      <c r="N8" s="1">
        <f t="shared" si="6"/>
        <v>72.10136516761965</v>
      </c>
      <c r="O8" s="1">
        <f t="shared" si="7"/>
        <v>160.95611517805636</v>
      </c>
      <c r="P8" s="2">
        <f t="shared" si="9"/>
        <v>0.9053715304511587</v>
      </c>
      <c r="Q8" s="2">
        <f t="shared" si="8"/>
        <v>1.1045189365537997</v>
      </c>
    </row>
    <row r="9" spans="1:17" ht="12.75">
      <c r="A9" t="s">
        <v>29</v>
      </c>
      <c r="B9">
        <v>-0.6626728</v>
      </c>
      <c r="C9">
        <v>36.73595</v>
      </c>
      <c r="D9">
        <v>-669.071</v>
      </c>
      <c r="E9" s="1">
        <f t="shared" si="10"/>
        <v>31.77507107820284</v>
      </c>
      <c r="F9" s="2">
        <f t="shared" si="0"/>
        <v>16.366001389931167</v>
      </c>
      <c r="G9" s="1">
        <v>157</v>
      </c>
      <c r="H9" s="1">
        <f t="shared" si="11"/>
        <v>42.002087109048986</v>
      </c>
      <c r="I9" s="1">
        <f t="shared" si="1"/>
        <v>-295.15542806633164</v>
      </c>
      <c r="J9" s="1">
        <f t="shared" si="2"/>
        <v>12.522838186684645</v>
      </c>
      <c r="K9" s="1">
        <f t="shared" si="3"/>
        <v>41.86880729849378</v>
      </c>
      <c r="L9" s="1">
        <f t="shared" si="4"/>
        <v>85.9828648648778</v>
      </c>
      <c r="M9" s="1">
        <f t="shared" si="5"/>
        <v>421.6296594500557</v>
      </c>
      <c r="N9" s="1">
        <f t="shared" si="6"/>
        <v>73.7544593790185</v>
      </c>
      <c r="O9" s="1">
        <f t="shared" si="7"/>
        <v>159.7373242438963</v>
      </c>
      <c r="P9" s="2">
        <f t="shared" si="9"/>
        <v>0.8985158815549374</v>
      </c>
      <c r="Q9" s="2">
        <f t="shared" si="8"/>
        <v>1.1129463825051573</v>
      </c>
    </row>
    <row r="10" spans="1:17" ht="12.75">
      <c r="A10" t="s">
        <v>72</v>
      </c>
      <c r="B10">
        <v>-0.7692308</v>
      </c>
      <c r="C10">
        <v>39.53846</v>
      </c>
      <c r="D10">
        <v>-675.8462</v>
      </c>
      <c r="E10" s="1">
        <f t="shared" si="10"/>
        <v>29.641187979836417</v>
      </c>
      <c r="F10" s="2">
        <f>-88*E10/(B10*E10*E10+C10*E10+D10)</f>
        <v>14.51338240436731</v>
      </c>
      <c r="G10" s="1">
        <v>170</v>
      </c>
      <c r="H10" s="1">
        <f t="shared" si="11"/>
        <v>39.097314471150064</v>
      </c>
      <c r="I10" s="1">
        <f>B10*H10*H10+C10*H10+D10</f>
        <v>-305.84479567501194</v>
      </c>
      <c r="J10" s="1">
        <f>-88*H10/I10</f>
        <v>11.249377861302957</v>
      </c>
      <c r="K10" s="1">
        <f>H10/SQRT(1+1/J10*1/J10)</f>
        <v>38.94374838488165</v>
      </c>
      <c r="L10" s="1">
        <f t="shared" si="4"/>
        <v>92.44102453675352</v>
      </c>
      <c r="M10" s="1">
        <f>5280/J10</f>
        <v>469.35928947349316</v>
      </c>
      <c r="N10" s="1">
        <f>60*M10/($B$3-G10)</f>
        <v>85.33805263154422</v>
      </c>
      <c r="O10" s="1">
        <f>N10+L10</f>
        <v>177.77907716829773</v>
      </c>
      <c r="P10" s="2">
        <f t="shared" si="9"/>
        <v>1</v>
      </c>
      <c r="Q10" s="2">
        <f t="shared" si="8"/>
        <v>1</v>
      </c>
    </row>
    <row r="11" spans="1:17" ht="12.75">
      <c r="A11" t="s">
        <v>28</v>
      </c>
      <c r="B11">
        <v>-0.8095238</v>
      </c>
      <c r="C11">
        <v>42.04762</v>
      </c>
      <c r="D11">
        <v>-717.8571</v>
      </c>
      <c r="E11" s="1">
        <f t="shared" si="10"/>
        <v>29.77859404628939</v>
      </c>
      <c r="F11" s="2">
        <f t="shared" si="0"/>
        <v>14.273338138319678</v>
      </c>
      <c r="G11" s="1">
        <v>175</v>
      </c>
      <c r="H11" s="1">
        <f t="shared" si="11"/>
        <v>38.78674682753978</v>
      </c>
      <c r="I11" s="1">
        <f t="shared" si="1"/>
        <v>-304.8238083594015</v>
      </c>
      <c r="J11" s="1">
        <f t="shared" si="2"/>
        <v>11.197398717619652</v>
      </c>
      <c r="K11" s="1">
        <f t="shared" si="3"/>
        <v>38.63299131719409</v>
      </c>
      <c r="L11" s="1">
        <f t="shared" si="4"/>
        <v>93.18460407174776</v>
      </c>
      <c r="M11" s="1">
        <f t="shared" si="5"/>
        <v>471.53808961823097</v>
      </c>
      <c r="N11" s="1">
        <f t="shared" si="6"/>
        <v>87.05318577567341</v>
      </c>
      <c r="O11" s="1">
        <f t="shared" si="7"/>
        <v>180.23778984742117</v>
      </c>
      <c r="P11" s="2">
        <f t="shared" si="9"/>
        <v>1.0138301577344553</v>
      </c>
      <c r="Q11" s="2">
        <f t="shared" si="8"/>
        <v>0.9863585062754883</v>
      </c>
    </row>
    <row r="12" spans="1:17" ht="12.75">
      <c r="A12" t="s">
        <v>38</v>
      </c>
      <c r="B12">
        <v>-0.952381</v>
      </c>
      <c r="C12">
        <v>46.90478</v>
      </c>
      <c r="D12">
        <v>-750</v>
      </c>
      <c r="E12" s="1">
        <f t="shared" si="10"/>
        <v>28.062429699243825</v>
      </c>
      <c r="F12" s="2">
        <f t="shared" si="0"/>
        <v>13.440306527488373</v>
      </c>
      <c r="G12" s="1">
        <v>175</v>
      </c>
      <c r="H12" s="1">
        <f t="shared" si="11"/>
        <v>36.22844095976259</v>
      </c>
      <c r="I12" s="1">
        <f t="shared" si="1"/>
        <v>-300.7129470393472</v>
      </c>
      <c r="J12" s="1">
        <f t="shared" si="2"/>
        <v>10.601814241280259</v>
      </c>
      <c r="K12" s="1">
        <f t="shared" si="3"/>
        <v>36.06834767812557</v>
      </c>
      <c r="L12" s="1">
        <f t="shared" si="4"/>
        <v>99.81050510343444</v>
      </c>
      <c r="M12" s="1">
        <f t="shared" si="5"/>
        <v>498.0279676511664</v>
      </c>
      <c r="N12" s="1">
        <f t="shared" si="6"/>
        <v>91.94362479713841</v>
      </c>
      <c r="O12" s="1">
        <f t="shared" si="7"/>
        <v>191.75412990057285</v>
      </c>
      <c r="P12" s="2">
        <f t="shared" si="9"/>
        <v>1.0786090970595228</v>
      </c>
      <c r="Q12" s="2">
        <f t="shared" si="8"/>
        <v>0.9271199387490566</v>
      </c>
    </row>
    <row r="13" spans="1:17" ht="12.75">
      <c r="A13" t="s">
        <v>24</v>
      </c>
      <c r="B13">
        <v>-1.042735</v>
      </c>
      <c r="C13">
        <v>50.20513</v>
      </c>
      <c r="D13">
        <v>-784.8291</v>
      </c>
      <c r="E13" s="1">
        <f t="shared" si="10"/>
        <v>27.434722593780773</v>
      </c>
      <c r="F13" s="2">
        <f t="shared" si="0"/>
        <v>12.554997796216863</v>
      </c>
      <c r="G13" s="1">
        <v>185</v>
      </c>
      <c r="H13" s="1">
        <f t="shared" si="11"/>
        <v>35.10231075258426</v>
      </c>
      <c r="I13" s="1">
        <f t="shared" si="1"/>
        <v>-307.34212536610937</v>
      </c>
      <c r="J13" s="1">
        <f t="shared" si="2"/>
        <v>10.05069950156608</v>
      </c>
      <c r="K13" s="1">
        <f t="shared" si="3"/>
        <v>34.92984485144116</v>
      </c>
      <c r="L13" s="1">
        <f t="shared" si="4"/>
        <v>103.06372717402633</v>
      </c>
      <c r="M13" s="1">
        <f t="shared" si="5"/>
        <v>525.3365697757934</v>
      </c>
      <c r="N13" s="1">
        <f t="shared" si="6"/>
        <v>100.06410852872254</v>
      </c>
      <c r="O13" s="1">
        <f t="shared" si="7"/>
        <v>203.12783570274888</v>
      </c>
      <c r="P13" s="2">
        <f t="shared" si="9"/>
        <v>1.142585724587007</v>
      </c>
      <c r="Q13" s="2">
        <f t="shared" si="8"/>
        <v>0.8752078539765187</v>
      </c>
    </row>
    <row r="14" spans="1:17" ht="12.75">
      <c r="A14" t="s">
        <v>30</v>
      </c>
      <c r="B14">
        <v>-0.7643314</v>
      </c>
      <c r="C14">
        <v>36.55276</v>
      </c>
      <c r="D14">
        <v>-634.0114</v>
      </c>
      <c r="E14" s="1">
        <f t="shared" si="10"/>
        <v>28.801007661908628</v>
      </c>
      <c r="F14" s="2">
        <f t="shared" si="0"/>
        <v>11.773726610610332</v>
      </c>
      <c r="G14" s="1">
        <v>197</v>
      </c>
      <c r="H14" s="1">
        <f t="shared" si="11"/>
        <v>38.51836635368428</v>
      </c>
      <c r="I14" s="1">
        <f t="shared" si="1"/>
        <v>-360.0701990817032</v>
      </c>
      <c r="J14" s="1">
        <f t="shared" si="2"/>
        <v>9.413765004071003</v>
      </c>
      <c r="K14" s="1">
        <f t="shared" si="3"/>
        <v>38.30286276246734</v>
      </c>
      <c r="L14" s="1">
        <f t="shared" si="4"/>
        <v>93.98775288221042</v>
      </c>
      <c r="M14" s="1">
        <f t="shared" si="5"/>
        <v>560.880795060919</v>
      </c>
      <c r="N14" s="1">
        <f t="shared" si="6"/>
        <v>111.06550397245921</v>
      </c>
      <c r="O14" s="1">
        <f t="shared" si="7"/>
        <v>205.05325685466963</v>
      </c>
      <c r="P14" s="2">
        <f t="shared" si="9"/>
        <v>1.153416139406283</v>
      </c>
      <c r="Q14" s="2">
        <f t="shared" si="8"/>
        <v>0.8669897757064042</v>
      </c>
    </row>
    <row r="15" spans="1:17" ht="12.75">
      <c r="A15" t="s">
        <v>71</v>
      </c>
      <c r="B15">
        <v>-1.298611</v>
      </c>
      <c r="C15">
        <v>61.90278</v>
      </c>
      <c r="D15">
        <v>-928.334</v>
      </c>
      <c r="E15" s="1">
        <f t="shared" si="10"/>
        <v>26.73699468329402</v>
      </c>
      <c r="F15" s="2">
        <f t="shared" si="0"/>
        <v>11.672433105648764</v>
      </c>
      <c r="G15" s="1">
        <v>195</v>
      </c>
      <c r="H15" s="1">
        <f t="shared" si="11"/>
        <v>33.16464466274098</v>
      </c>
      <c r="I15" s="1">
        <f t="shared" si="1"/>
        <v>-303.68429766417046</v>
      </c>
      <c r="J15" s="1">
        <f t="shared" si="2"/>
        <v>9.610272091014135</v>
      </c>
      <c r="K15" s="1">
        <f t="shared" si="3"/>
        <v>32.98654437496393</v>
      </c>
      <c r="L15" s="1">
        <f t="shared" si="4"/>
        <v>109.13540864050985</v>
      </c>
      <c r="M15" s="1">
        <f t="shared" si="5"/>
        <v>549.412123818736</v>
      </c>
      <c r="N15" s="1">
        <f t="shared" si="6"/>
        <v>108.08107353811198</v>
      </c>
      <c r="O15" s="1">
        <f t="shared" si="7"/>
        <v>217.21648217862185</v>
      </c>
      <c r="P15" s="2">
        <f t="shared" si="9"/>
        <v>1.221833781784062</v>
      </c>
      <c r="Q15" s="2">
        <f t="shared" si="8"/>
        <v>0.8184419312255786</v>
      </c>
    </row>
    <row r="16" spans="1:17" ht="12.75">
      <c r="A16" t="s">
        <v>27</v>
      </c>
      <c r="B16">
        <v>-1.61111</v>
      </c>
      <c r="C16">
        <v>73.777778</v>
      </c>
      <c r="D16">
        <v>-1058.333</v>
      </c>
      <c r="E16" s="1">
        <f t="shared" si="10"/>
        <v>25.62999800741039</v>
      </c>
      <c r="F16" s="2">
        <f t="shared" si="0"/>
        <v>9.991241564745682</v>
      </c>
      <c r="G16" s="1">
        <v>215</v>
      </c>
      <c r="H16" s="1">
        <f t="shared" si="11"/>
        <v>31.10051188448722</v>
      </c>
      <c r="I16" s="1">
        <f t="shared" si="1"/>
        <v>-322.13933849994055</v>
      </c>
      <c r="J16" s="1">
        <f t="shared" si="2"/>
        <v>8.495842384786483</v>
      </c>
      <c r="K16" s="1">
        <f t="shared" si="3"/>
        <v>30.887285770418842</v>
      </c>
      <c r="L16" s="1">
        <f t="shared" si="4"/>
        <v>116.55281162476786</v>
      </c>
      <c r="M16" s="1">
        <f t="shared" si="5"/>
        <v>621.4804560704779</v>
      </c>
      <c r="N16" s="1">
        <f t="shared" si="6"/>
        <v>130.83799075167954</v>
      </c>
      <c r="O16" s="1">
        <f t="shared" si="7"/>
        <v>247.3908023764474</v>
      </c>
      <c r="P16" s="2">
        <f t="shared" si="9"/>
        <v>1.3915630923331348</v>
      </c>
      <c r="Q16" s="2">
        <f t="shared" si="8"/>
        <v>0.718616357037302</v>
      </c>
    </row>
    <row r="17" spans="1:17" ht="12.75">
      <c r="A17" t="s">
        <v>25</v>
      </c>
      <c r="B17">
        <v>-1.951872</v>
      </c>
      <c r="C17">
        <v>78.82352</v>
      </c>
      <c r="D17">
        <v>-1008.021</v>
      </c>
      <c r="E17" s="1">
        <f t="shared" si="10"/>
        <v>22.72527371916254</v>
      </c>
      <c r="F17" s="2">
        <f t="shared" si="0"/>
        <v>8.897758849397425</v>
      </c>
      <c r="G17" s="1">
        <v>215</v>
      </c>
      <c r="H17" s="1">
        <f t="shared" si="11"/>
        <v>27.79572636676395</v>
      </c>
      <c r="I17" s="1">
        <f t="shared" si="1"/>
        <v>-325.08500681485407</v>
      </c>
      <c r="J17" s="1">
        <f t="shared" si="2"/>
        <v>7.524259405996887</v>
      </c>
      <c r="K17" s="1">
        <f t="shared" si="3"/>
        <v>27.553448769093034</v>
      </c>
      <c r="L17" s="1">
        <f t="shared" si="4"/>
        <v>130.65515065533845</v>
      </c>
      <c r="M17" s="1">
        <f t="shared" si="5"/>
        <v>701.7301923152468</v>
      </c>
      <c r="N17" s="1">
        <f t="shared" si="6"/>
        <v>147.73267206636774</v>
      </c>
      <c r="O17" s="1">
        <f t="shared" si="7"/>
        <v>278.3878227217062</v>
      </c>
      <c r="P17" s="2">
        <f t="shared" si="9"/>
        <v>1.5659200573876608</v>
      </c>
      <c r="Q17" s="2">
        <f t="shared" si="8"/>
        <v>0.6386022040411472</v>
      </c>
    </row>
    <row r="18" spans="1:17" ht="12.75">
      <c r="A18" t="s">
        <v>75</v>
      </c>
      <c r="B18">
        <v>-0.631</v>
      </c>
      <c r="C18">
        <v>24.53</v>
      </c>
      <c r="D18">
        <v>-423</v>
      </c>
      <c r="E18" s="1">
        <f t="shared" si="10"/>
        <v>25.89139820080007</v>
      </c>
      <c r="F18" s="2">
        <f>-88*E18/(B18*E18*E18+C18*E18+D18)</f>
        <v>10.804247921179876</v>
      </c>
      <c r="G18" s="1">
        <v>170</v>
      </c>
      <c r="H18" s="1">
        <f t="shared" si="11"/>
        <v>38.24601322665875</v>
      </c>
      <c r="I18" s="1">
        <f>B18*H18*H18+C18*H18+D18</f>
        <v>-407.8252955500608</v>
      </c>
      <c r="J18" s="1">
        <f>-88*H18/I18</f>
        <v>8.252673879403428</v>
      </c>
      <c r="K18" s="1">
        <f>H18/SQRT(1+1/J18*1/J18)</f>
        <v>37.96828745517071</v>
      </c>
      <c r="L18" s="1">
        <f>3600/K18</f>
        <v>94.8159698867254</v>
      </c>
      <c r="M18" s="1">
        <f>5280/J18</f>
        <v>639.7926389866847</v>
      </c>
      <c r="N18" s="1">
        <f>60*M18/($B$3-G18)</f>
        <v>116.3259343612154</v>
      </c>
      <c r="O18" s="1">
        <f>N18+L18</f>
        <v>211.1419042479408</v>
      </c>
      <c r="P18" s="2">
        <f t="shared" si="9"/>
        <v>1.1876645306694869</v>
      </c>
      <c r="Q18" s="2">
        <f>1/P18</f>
        <v>0.841988603832683</v>
      </c>
    </row>
    <row r="19" spans="5:15" ht="12.75">
      <c r="E19" s="1"/>
      <c r="F19" s="2"/>
      <c r="N19" s="1"/>
      <c r="O19" s="1"/>
    </row>
    <row r="21" ht="12.75">
      <c r="A21" t="s">
        <v>31</v>
      </c>
    </row>
    <row r="23" ht="12.75">
      <c r="A23" t="s">
        <v>36</v>
      </c>
    </row>
    <row r="25" ht="12.75">
      <c r="A25" t="s">
        <v>52</v>
      </c>
    </row>
    <row r="27" ht="12.75">
      <c r="A27" t="s">
        <v>32</v>
      </c>
    </row>
    <row r="29" ht="12.75">
      <c r="B29" t="s">
        <v>53</v>
      </c>
    </row>
    <row r="30" ht="12.75">
      <c r="B30" t="s">
        <v>33</v>
      </c>
    </row>
    <row r="31" ht="12.75">
      <c r="B31" t="s">
        <v>54</v>
      </c>
    </row>
    <row r="32" ht="12.75">
      <c r="B32" t="s">
        <v>34</v>
      </c>
    </row>
    <row r="33" ht="12.75">
      <c r="B33" t="s">
        <v>35</v>
      </c>
    </row>
    <row r="34" ht="12.75">
      <c r="B34" t="s">
        <v>55</v>
      </c>
    </row>
    <row r="35" ht="12.75">
      <c r="B35" t="s">
        <v>70</v>
      </c>
    </row>
    <row r="36" ht="12.75">
      <c r="B36" t="s">
        <v>56</v>
      </c>
    </row>
    <row r="37" ht="12.75">
      <c r="B37" s="5" t="s">
        <v>68</v>
      </c>
    </row>
    <row r="38" ht="12.75">
      <c r="B38" s="5" t="s">
        <v>69</v>
      </c>
    </row>
    <row r="39" ht="12.75">
      <c r="B39" t="s">
        <v>76</v>
      </c>
    </row>
  </sheetData>
  <sheetProtection/>
  <hyperlinks>
    <hyperlink ref="B37" r:id="rId1" display="http://www.willswing.com/Articles/Article.asp?reqArticleName=PolarData"/>
    <hyperlink ref="B38" r:id="rId2" display="http://www.aeros.com.ua/products/hg/polar.htm#CombatL13"/>
  </hyperlinks>
  <printOptions/>
  <pageMargins left="0.75" right="0.75" top="1" bottom="1" header="0.5" footer="0.5"/>
  <pageSetup horizontalDpi="600" verticalDpi="60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A41"/>
    </sheetView>
  </sheetViews>
  <sheetFormatPr defaultColWidth="9.140625" defaultRowHeight="12.75"/>
  <cols>
    <col min="2" max="2" width="8.8515625" style="3" customWidth="1"/>
  </cols>
  <sheetData>
    <row r="1" spans="1:14" ht="12.75">
      <c r="A1">
        <v>21</v>
      </c>
      <c r="B1" s="3">
        <f>'The calculation'!$B$6*A1*A1+'The calculation'!$C$6*A1+'The calculation'!$D$6</f>
        <v>-123.28759413972273</v>
      </c>
      <c r="C1" s="3">
        <f>'The calculation'!$B$7*$A1*$A1+'The calculation'!$C$7*$A1+'The calculation'!$D$7</f>
        <v>-144.58379790941504</v>
      </c>
      <c r="D1" s="3">
        <f>'The calculation'!$B$8*$A1*$A1+'The calculation'!$C$8*$A1+'The calculation'!$D$8</f>
        <v>-153.18525241066243</v>
      </c>
      <c r="E1" s="3">
        <f>'The calculation'!$B$9*$A1*$A1+'The calculation'!$C$9*$A1+'The calculation'!$D$9</f>
        <v>-189.85475479999997</v>
      </c>
      <c r="F1" s="3">
        <f>'The calculation'!$B$10*$A1*$A1+'The calculation'!$C$10*$A1+'The calculation'!$D$10</f>
        <v>-184.76932279999988</v>
      </c>
      <c r="G1" s="3">
        <f>'The calculation'!$B$11*$A1*$A1+'The calculation'!$C$11*$A1+'The calculation'!$D$11</f>
        <v>-191.85707579999985</v>
      </c>
      <c r="H1" s="3">
        <f>'The calculation'!$B$12*$A1*$A1+'The calculation'!$C$12*$A1+'The calculation'!$D$12</f>
        <v>-184.99964099999988</v>
      </c>
      <c r="I1" s="3">
        <f>'The calculation'!$B$13*$A1*$A1+'The calculation'!$C$13*$A1+'The calculation'!$D$13</f>
        <v>-190.36750500000005</v>
      </c>
      <c r="J1" s="3">
        <f>'The calculation'!$B$14*$A1*$A1+'The calculation'!$C$14*$A1+'The calculation'!$D$14</f>
        <v>-203.47358740000004</v>
      </c>
      <c r="K1" s="3">
        <f>'The calculation'!$B$15*$A1*$A1+'The calculation'!$C$15*$A1+'The calculation'!$D$15</f>
        <v>-201.0630709999998</v>
      </c>
      <c r="L1" s="3">
        <f>'The calculation'!$B$16*$A1*$A1+'The calculation'!$C$16*$A1+'The calculation'!$D$16</f>
        <v>-219.49917200000016</v>
      </c>
      <c r="M1" s="3">
        <f>'The calculation'!$B$17*$A1*$A1+'The calculation'!$C$17*$A1+'The calculation'!$D$17</f>
        <v>-213.50263199999983</v>
      </c>
      <c r="N1" s="3">
        <f>'The calculation'!$B$18*$A1*$A1+'The calculation'!$C$18*$A1+'The calculation'!$D$18</f>
        <v>-186.14100000000002</v>
      </c>
    </row>
    <row r="2" spans="1:14" ht="12.75">
      <c r="A2">
        <f>A1+1</f>
        <v>22</v>
      </c>
      <c r="B2" s="3">
        <f>'The calculation'!$B$6*A2*A2+'The calculation'!$C$6*A2+'The calculation'!$D$6</f>
        <v>-122.07604878051589</v>
      </c>
      <c r="C2" s="3">
        <f>'The calculation'!$B$7*$A2*$A2+'The calculation'!$C$7*$A2+'The calculation'!$D$7</f>
        <v>-143.24163763066832</v>
      </c>
      <c r="D2" s="3">
        <f>'The calculation'!$B$8*$A2*$A2+'The calculation'!$C$8*$A2+'The calculation'!$D$8</f>
        <v>-148.3788135857326</v>
      </c>
      <c r="E2" s="3">
        <f>'The calculation'!$B$9*$A2*$A2+'The calculation'!$C$9*$A2+'The calculation'!$D$9</f>
        <v>-181.61373519999995</v>
      </c>
      <c r="F2" s="3">
        <f>'The calculation'!$B$10*$A2*$A2+'The calculation'!$C$10*$A2+'The calculation'!$D$10</f>
        <v>-178.3077871999999</v>
      </c>
      <c r="G2" s="3">
        <f>'The calculation'!$B$11*$A2*$A2+'The calculation'!$C$11*$A2+'The calculation'!$D$11</f>
        <v>-184.6189791999999</v>
      </c>
      <c r="H2" s="3">
        <f>'The calculation'!$B$12*$A2*$A2+'The calculation'!$C$12*$A2+'The calculation'!$D$12</f>
        <v>-179.04724399999998</v>
      </c>
      <c r="I2" s="3">
        <f>'The calculation'!$B$13*$A2*$A2+'The calculation'!$C$13*$A2+'The calculation'!$D$13</f>
        <v>-184.99998000000016</v>
      </c>
      <c r="J2" s="3">
        <f>'The calculation'!$B$14*$A2*$A2+'The calculation'!$C$14*$A2+'The calculation'!$D$14</f>
        <v>-199.78707759999998</v>
      </c>
      <c r="K2" s="3">
        <f>'The calculation'!$B$15*$A2*$A2+'The calculation'!$C$15*$A2+'The calculation'!$D$15</f>
        <v>-195.00056399999994</v>
      </c>
      <c r="L2" s="3">
        <f>'The calculation'!$B$16*$A2*$A2+'The calculation'!$C$16*$A2+'The calculation'!$D$16</f>
        <v>-214.99912400000005</v>
      </c>
      <c r="M2" s="3">
        <f>'The calculation'!$B$17*$A2*$A2+'The calculation'!$C$17*$A2+'The calculation'!$D$17</f>
        <v>-218.60960799999998</v>
      </c>
      <c r="N2" s="3">
        <f>'The calculation'!$B$18*$A2*$A2+'The calculation'!$C$18*$A2+'The calculation'!$D$18</f>
        <v>-188.74399999999991</v>
      </c>
    </row>
    <row r="3" spans="1:14" ht="12.75">
      <c r="A3">
        <f aca="true" t="shared" si="0" ref="A3:A41">A2+1</f>
        <v>23</v>
      </c>
      <c r="B3" s="3">
        <f>'The calculation'!$B$6*A3*A3+'The calculation'!$C$6*A3+'The calculation'!$D$6</f>
        <v>-121.65476590416253</v>
      </c>
      <c r="C3" s="3">
        <f>'The calculation'!$B$7*$A3*$A3+'The calculation'!$C$7*$A3+'The calculation'!$D$7</f>
        <v>-142.6951790827967</v>
      </c>
      <c r="D3" s="3">
        <f>'The calculation'!$B$8*$A3*$A3+'The calculation'!$C$8*$A3+'The calculation'!$D$8</f>
        <v>-144.83941458428058</v>
      </c>
      <c r="E3" s="3">
        <f>'The calculation'!$B$9*$A3*$A3+'The calculation'!$C$9*$A3+'The calculation'!$D$9</f>
        <v>-174.69806119999998</v>
      </c>
      <c r="F3" s="3">
        <f>'The calculation'!$B$10*$A3*$A3+'The calculation'!$C$10*$A3+'The calculation'!$D$10</f>
        <v>-173.3847131999999</v>
      </c>
      <c r="G3" s="3">
        <f>'The calculation'!$B$11*$A3*$A3+'The calculation'!$C$11*$A3+'The calculation'!$D$11</f>
        <v>-178.99993019999988</v>
      </c>
      <c r="H3" s="3">
        <f>'The calculation'!$B$12*$A3*$A3+'The calculation'!$C$12*$A3+'The calculation'!$D$12</f>
        <v>-174.99960899999996</v>
      </c>
      <c r="I3" s="3">
        <f>'The calculation'!$B$13*$A3*$A3+'The calculation'!$C$13*$A3+'The calculation'!$D$13</f>
        <v>-181.71792500000015</v>
      </c>
      <c r="J3" s="3">
        <f>'The calculation'!$B$14*$A3*$A3+'The calculation'!$C$14*$A3+'The calculation'!$D$14</f>
        <v>-197.62923059999997</v>
      </c>
      <c r="K3" s="3">
        <f>'The calculation'!$B$15*$A3*$A3+'The calculation'!$C$15*$A3+'The calculation'!$D$15</f>
        <v>-191.53527899999995</v>
      </c>
      <c r="L3" s="3">
        <f>'The calculation'!$B$16*$A3*$A3+'The calculation'!$C$16*$A3+'The calculation'!$D$16</f>
        <v>-213.72129600000028</v>
      </c>
      <c r="M3" s="3">
        <f>'The calculation'!$B$17*$A3*$A3+'The calculation'!$C$17*$A3+'The calculation'!$D$17</f>
        <v>-227.62032799999997</v>
      </c>
      <c r="N3" s="3">
        <f>'The calculation'!$B$18*$A3*$A3+'The calculation'!$C$18*$A3+'The calculation'!$D$18</f>
        <v>-192.60899999999992</v>
      </c>
    </row>
    <row r="4" spans="1:14" ht="12.75">
      <c r="A4">
        <f t="shared" si="0"/>
        <v>24</v>
      </c>
      <c r="B4" s="3">
        <f>'The calculation'!$B$6*A4*A4+'The calculation'!$C$6*A4+'The calculation'!$D$6</f>
        <v>-122.02374551066265</v>
      </c>
      <c r="C4" s="3">
        <f>'The calculation'!$B$7*$A4*$A4+'The calculation'!$C$7*$A4+'The calculation'!$D$7</f>
        <v>-142.9444222658002</v>
      </c>
      <c r="D4" s="3">
        <f>'The calculation'!$B$8*$A4*$A4+'The calculation'!$C$8*$A4+'The calculation'!$D$8</f>
        <v>-142.56705540630617</v>
      </c>
      <c r="E4" s="3">
        <f>'The calculation'!$B$9*$A4*$A4+'The calculation'!$C$9*$A4+'The calculation'!$D$9</f>
        <v>-169.10773279999995</v>
      </c>
      <c r="F4" s="3">
        <f>'The calculation'!$B$10*$A4*$A4+'The calculation'!$C$10*$A4+'The calculation'!$D$10</f>
        <v>-170.00010079999993</v>
      </c>
      <c r="G4" s="3">
        <f>'The calculation'!$B$11*$A4*$A4+'The calculation'!$C$11*$A4+'The calculation'!$D$11</f>
        <v>-174.9999287999999</v>
      </c>
      <c r="H4" s="3">
        <f>'The calculation'!$B$12*$A4*$A4+'The calculation'!$C$12*$A4+'The calculation'!$D$12</f>
        <v>-172.85673600000007</v>
      </c>
      <c r="I4" s="3">
        <f>'The calculation'!$B$13*$A4*$A4+'The calculation'!$C$13*$A4+'The calculation'!$D$13</f>
        <v>-180.52134000000012</v>
      </c>
      <c r="J4" s="3">
        <f>'The calculation'!$B$14*$A4*$A4+'The calculation'!$C$14*$A4+'The calculation'!$D$14</f>
        <v>-197.00004640000003</v>
      </c>
      <c r="K4" s="3">
        <f>'The calculation'!$B$15*$A4*$A4+'The calculation'!$C$15*$A4+'The calculation'!$D$15</f>
        <v>-190.66721599999994</v>
      </c>
      <c r="L4" s="3">
        <f>'The calculation'!$B$16*$A4*$A4+'The calculation'!$C$16*$A4+'The calculation'!$D$16</f>
        <v>-215.66568800000027</v>
      </c>
      <c r="M4" s="3">
        <f>'The calculation'!$B$17*$A4*$A4+'The calculation'!$C$17*$A4+'The calculation'!$D$17</f>
        <v>-240.53479199999992</v>
      </c>
      <c r="N4" s="3">
        <f>'The calculation'!$B$18*$A4*$A4+'The calculation'!$C$18*$A4+'The calculation'!$D$18</f>
        <v>-197.736</v>
      </c>
    </row>
    <row r="5" spans="1:14" ht="12.75">
      <c r="A5">
        <f t="shared" si="0"/>
        <v>25</v>
      </c>
      <c r="B5" s="3">
        <f>'The calculation'!$B$6*A5*A5+'The calculation'!$C$6*A5+'The calculation'!$D$6</f>
        <v>-123.1829876000163</v>
      </c>
      <c r="C5" s="3">
        <f>'The calculation'!$B$7*$A5*$A5+'The calculation'!$C$7*$A5+'The calculation'!$D$7</f>
        <v>-143.9893671796787</v>
      </c>
      <c r="D5" s="3">
        <f>'The calculation'!$B$8*$A5*$A5+'The calculation'!$C$8*$A5+'The calculation'!$D$8</f>
        <v>-141.56173605180942</v>
      </c>
      <c r="E5" s="3">
        <f>'The calculation'!$B$9*$A5*$A5+'The calculation'!$C$9*$A5+'The calculation'!$D$9</f>
        <v>-164.84274999999997</v>
      </c>
      <c r="F5" s="3">
        <f>'The calculation'!$B$10*$A5*$A5+'The calculation'!$C$10*$A5+'The calculation'!$D$10</f>
        <v>-168.15394999999995</v>
      </c>
      <c r="G5" s="3">
        <f>'The calculation'!$B$11*$A5*$A5+'The calculation'!$C$11*$A5+'The calculation'!$D$11</f>
        <v>-172.61897499999986</v>
      </c>
      <c r="H5" s="3">
        <f>'The calculation'!$B$12*$A5*$A5+'The calculation'!$C$12*$A5+'The calculation'!$D$12</f>
        <v>-172.61862499999995</v>
      </c>
      <c r="I5" s="3">
        <f>'The calculation'!$B$13*$A5*$A5+'The calculation'!$C$13*$A5+'The calculation'!$D$13</f>
        <v>-181.41022500000008</v>
      </c>
      <c r="J5" s="3">
        <f>'The calculation'!$B$14*$A5*$A5+'The calculation'!$C$14*$A5+'The calculation'!$D$14</f>
        <v>-197.89952499999998</v>
      </c>
      <c r="K5" s="3">
        <f>'The calculation'!$B$15*$A5*$A5+'The calculation'!$C$15*$A5+'The calculation'!$D$15</f>
        <v>-192.3963749999998</v>
      </c>
      <c r="L5" s="3">
        <f>'The calculation'!$B$16*$A5*$A5+'The calculation'!$C$16*$A5+'The calculation'!$D$16</f>
        <v>-220.83230000000003</v>
      </c>
      <c r="M5" s="3">
        <f>'The calculation'!$B$17*$A5*$A5+'The calculation'!$C$17*$A5+'The calculation'!$D$17</f>
        <v>-257.35300000000007</v>
      </c>
      <c r="N5" s="3">
        <f>'The calculation'!$B$18*$A5*$A5+'The calculation'!$C$18*$A5+'The calculation'!$D$18</f>
        <v>-204.125</v>
      </c>
    </row>
    <row r="6" spans="1:14" ht="12.75">
      <c r="A6">
        <f t="shared" si="0"/>
        <v>26</v>
      </c>
      <c r="B6" s="3">
        <f>'The calculation'!$B$6*A6*A6+'The calculation'!$C$6*A6+'The calculation'!$D$6</f>
        <v>-125.13249217222341</v>
      </c>
      <c r="C6" s="3">
        <f>'The calculation'!$B$7*$A6*$A6+'The calculation'!$C$7*$A6+'The calculation'!$D$7</f>
        <v>-145.83001382443234</v>
      </c>
      <c r="D6" s="3">
        <f>'The calculation'!$B$8*$A6*$A6+'The calculation'!$C$8*$A6+'The calculation'!$D$8</f>
        <v>-141.82345652079044</v>
      </c>
      <c r="E6" s="3">
        <f>'The calculation'!$B$9*$A6*$A6+'The calculation'!$C$9*$A6+'The calculation'!$D$9</f>
        <v>-161.90311279999992</v>
      </c>
      <c r="F6" s="3">
        <f>'The calculation'!$B$10*$A6*$A6+'The calculation'!$C$10*$A6+'The calculation'!$D$10</f>
        <v>-167.84626079999987</v>
      </c>
      <c r="G6" s="3">
        <f>'The calculation'!$B$11*$A6*$A6+'The calculation'!$C$11*$A6+'The calculation'!$D$11</f>
        <v>-171.85706879999998</v>
      </c>
      <c r="H6" s="3">
        <f>'The calculation'!$B$12*$A6*$A6+'The calculation'!$C$12*$A6+'The calculation'!$D$12</f>
        <v>-174.28527599999995</v>
      </c>
      <c r="I6" s="3">
        <f>'The calculation'!$B$13*$A6*$A6+'The calculation'!$C$13*$A6+'The calculation'!$D$13</f>
        <v>-184.38458000000003</v>
      </c>
      <c r="J6" s="3">
        <f>'The calculation'!$B$14*$A6*$A6+'The calculation'!$C$14*$A6+'The calculation'!$D$14</f>
        <v>-200.32766639999988</v>
      </c>
      <c r="K6" s="3">
        <f>'The calculation'!$B$15*$A6*$A6+'The calculation'!$C$15*$A6+'The calculation'!$D$15</f>
        <v>-196.722756</v>
      </c>
      <c r="L6" s="3">
        <f>'The calculation'!$B$16*$A6*$A6+'The calculation'!$C$16*$A6+'The calculation'!$D$16</f>
        <v>-229.22113200000035</v>
      </c>
      <c r="M6" s="3">
        <f>'The calculation'!$B$17*$A6*$A6+'The calculation'!$C$17*$A6+'The calculation'!$D$17</f>
        <v>-278.0749519999997</v>
      </c>
      <c r="N6" s="3">
        <f>'The calculation'!$B$18*$A6*$A6+'The calculation'!$C$18*$A6+'The calculation'!$D$18</f>
        <v>-211.776</v>
      </c>
    </row>
    <row r="7" spans="1:14" ht="12.75">
      <c r="A7">
        <f t="shared" si="0"/>
        <v>27</v>
      </c>
      <c r="B7" s="3">
        <f>'The calculation'!$B$6*A7*A7+'The calculation'!$C$6*A7+'The calculation'!$D$6</f>
        <v>-127.87225922728396</v>
      </c>
      <c r="C7" s="3">
        <f>'The calculation'!$B$7*$A7*$A7+'The calculation'!$C$7*$A7+'The calculation'!$D$7</f>
        <v>-148.46636220006104</v>
      </c>
      <c r="D7" s="3">
        <f>'The calculation'!$B$8*$A7*$A7+'The calculation'!$C$8*$A7+'The calculation'!$D$8</f>
        <v>-143.35221681324913</v>
      </c>
      <c r="E7" s="3">
        <f>'The calculation'!$B$9*$A7*$A7+'The calculation'!$C$9*$A7+'The calculation'!$D$9</f>
        <v>-160.28882119999992</v>
      </c>
      <c r="F7" s="3">
        <f>'The calculation'!$B$10*$A7*$A7+'The calculation'!$C$10*$A7+'The calculation'!$D$10</f>
        <v>-169.07703319999985</v>
      </c>
      <c r="G7" s="3">
        <f>'The calculation'!$B$11*$A7*$A7+'The calculation'!$C$11*$A7+'The calculation'!$D$11</f>
        <v>-172.7142101999999</v>
      </c>
      <c r="H7" s="3">
        <f>'The calculation'!$B$12*$A7*$A7+'The calculation'!$C$12*$A7+'The calculation'!$D$12</f>
        <v>-177.85668899999985</v>
      </c>
      <c r="I7" s="3">
        <f>'The calculation'!$B$13*$A7*$A7+'The calculation'!$C$13*$A7+'The calculation'!$D$13</f>
        <v>-189.4444050000002</v>
      </c>
      <c r="J7" s="3">
        <f>'The calculation'!$B$14*$A7*$A7+'The calculation'!$C$14*$A7+'The calculation'!$D$14</f>
        <v>-204.28447059999996</v>
      </c>
      <c r="K7" s="3">
        <f>'The calculation'!$B$15*$A7*$A7+'The calculation'!$C$15*$A7+'The calculation'!$D$15</f>
        <v>-203.64635899999985</v>
      </c>
      <c r="L7" s="3">
        <f>'The calculation'!$B$16*$A7*$A7+'The calculation'!$C$16*$A7+'The calculation'!$D$16</f>
        <v>-240.83218400000032</v>
      </c>
      <c r="M7" s="3">
        <f>'The calculation'!$B$17*$A7*$A7+'The calculation'!$C$17*$A7+'The calculation'!$D$17</f>
        <v>-302.700648</v>
      </c>
      <c r="N7" s="3">
        <f>'The calculation'!$B$18*$A7*$A7+'The calculation'!$C$18*$A7+'The calculation'!$D$18</f>
        <v>-220.6889999999999</v>
      </c>
    </row>
    <row r="8" spans="1:14" ht="12.75">
      <c r="A8">
        <f t="shared" si="0"/>
        <v>28</v>
      </c>
      <c r="B8" s="3">
        <f>'The calculation'!$B$6*A8*A8+'The calculation'!$C$6*A8+'The calculation'!$D$6</f>
        <v>-131.40228876519802</v>
      </c>
      <c r="C8" s="3">
        <f>'The calculation'!$B$7*$A8*$A8+'The calculation'!$C$7*$A8+'The calculation'!$D$7</f>
        <v>-151.8984123065648</v>
      </c>
      <c r="D8" s="3">
        <f>'The calculation'!$B$8*$A8*$A8+'The calculation'!$C$8*$A8+'The calculation'!$D$8</f>
        <v>-146.1480169291856</v>
      </c>
      <c r="E8" s="3">
        <f>'The calculation'!$B$9*$A8*$A8+'The calculation'!$C$9*$A8+'The calculation'!$D$9</f>
        <v>-159.9998751999999</v>
      </c>
      <c r="F8" s="3">
        <f>'The calculation'!$B$10*$A8*$A8+'The calculation'!$C$10*$A8+'The calculation'!$D$10</f>
        <v>-171.84626719999983</v>
      </c>
      <c r="G8" s="3">
        <f>'The calculation'!$B$11*$A8*$A8+'The calculation'!$C$11*$A8+'The calculation'!$D$11</f>
        <v>-175.1903991999999</v>
      </c>
      <c r="H8" s="3">
        <f>'The calculation'!$B$12*$A8*$A8+'The calculation'!$C$12*$A8+'The calculation'!$D$12</f>
        <v>-183.33286399999997</v>
      </c>
      <c r="I8" s="3">
        <f>'The calculation'!$B$13*$A8*$A8+'The calculation'!$C$13*$A8+'The calculation'!$D$13</f>
        <v>-196.5897000000001</v>
      </c>
      <c r="J8" s="3">
        <f>'The calculation'!$B$14*$A8*$A8+'The calculation'!$C$14*$A8+'The calculation'!$D$14</f>
        <v>-209.76993760000005</v>
      </c>
      <c r="K8" s="3">
        <f>'The calculation'!$B$15*$A8*$A8+'The calculation'!$C$15*$A8+'The calculation'!$D$15</f>
        <v>-213.16718400000002</v>
      </c>
      <c r="L8" s="3">
        <f>'The calculation'!$B$16*$A8*$A8+'The calculation'!$C$16*$A8+'The calculation'!$D$16</f>
        <v>-255.66545600000018</v>
      </c>
      <c r="M8" s="3">
        <f>'The calculation'!$B$17*$A8*$A8+'The calculation'!$C$17*$A8+'The calculation'!$D$17</f>
        <v>-331.230088</v>
      </c>
      <c r="N8" s="3">
        <f>'The calculation'!$B$18*$A8*$A8+'The calculation'!$C$18*$A8+'The calculation'!$D$18</f>
        <v>-230.86399999999992</v>
      </c>
    </row>
    <row r="9" spans="1:14" ht="12.75">
      <c r="A9">
        <f t="shared" si="0"/>
        <v>29</v>
      </c>
      <c r="B9" s="3">
        <f>'The calculation'!$B$6*A9*A9+'The calculation'!$C$6*A9+'The calculation'!$D$6</f>
        <v>-135.72258078596565</v>
      </c>
      <c r="C9" s="3">
        <f>'The calculation'!$B$7*$A9*$A9+'The calculation'!$C$7*$A9+'The calculation'!$D$7</f>
        <v>-156.12616414394375</v>
      </c>
      <c r="D9" s="3">
        <f>'The calculation'!$B$8*$A9*$A9+'The calculation'!$C$8*$A9+'The calculation'!$D$8</f>
        <v>-150.21085686859954</v>
      </c>
      <c r="E9" s="3">
        <f>'The calculation'!$B$9*$A9*$A9+'The calculation'!$C$9*$A9+'The calculation'!$D$9</f>
        <v>-161.0362747999999</v>
      </c>
      <c r="F9" s="3">
        <f>'The calculation'!$B$10*$A9*$A9+'The calculation'!$C$10*$A9+'The calculation'!$D$10</f>
        <v>-176.15396279999982</v>
      </c>
      <c r="G9" s="3">
        <f>'The calculation'!$B$11*$A9*$A9+'The calculation'!$C$11*$A9+'The calculation'!$D$11</f>
        <v>-179.2856357999998</v>
      </c>
      <c r="H9" s="3">
        <f>'The calculation'!$B$12*$A9*$A9+'The calculation'!$C$12*$A9+'The calculation'!$D$12</f>
        <v>-190.71380099999988</v>
      </c>
      <c r="I9" s="3">
        <f>'The calculation'!$B$13*$A9*$A9+'The calculation'!$C$13*$A9+'The calculation'!$D$13</f>
        <v>-205.820465</v>
      </c>
      <c r="J9" s="3">
        <f>'The calculation'!$B$14*$A9*$A9+'The calculation'!$C$14*$A9+'The calculation'!$D$14</f>
        <v>-216.78406740000014</v>
      </c>
      <c r="K9" s="3">
        <f>'The calculation'!$B$15*$A9*$A9+'The calculation'!$C$15*$A9+'The calculation'!$D$15</f>
        <v>-225.28523099999973</v>
      </c>
      <c r="L9" s="3">
        <f>'The calculation'!$B$16*$A9*$A9+'The calculation'!$C$16*$A9+'The calculation'!$D$16</f>
        <v>-273.7209479999999</v>
      </c>
      <c r="M9" s="3">
        <f>'The calculation'!$B$17*$A9*$A9+'The calculation'!$C$17*$A9+'The calculation'!$D$17</f>
        <v>-363.66327200000023</v>
      </c>
      <c r="N9" s="3">
        <f>'The calculation'!$B$18*$A9*$A9+'The calculation'!$C$18*$A9+'The calculation'!$D$18</f>
        <v>-242.30099999999993</v>
      </c>
    </row>
    <row r="10" spans="1:14" ht="12.75">
      <c r="A10">
        <f t="shared" si="0"/>
        <v>30</v>
      </c>
      <c r="B10" s="3">
        <f>'The calculation'!$B$6*A10*A10+'The calculation'!$C$6*A10+'The calculation'!$D$6</f>
        <v>-140.8331352895866</v>
      </c>
      <c r="C10" s="3">
        <f>'The calculation'!$B$7*$A10*$A10+'The calculation'!$C$7*$A10+'The calculation'!$D$7</f>
        <v>-161.1496177121977</v>
      </c>
      <c r="D10" s="3">
        <f>'The calculation'!$B$8*$A10*$A10+'The calculation'!$C$8*$A10+'The calculation'!$D$8</f>
        <v>-155.54073663149143</v>
      </c>
      <c r="E10" s="3">
        <f>'The calculation'!$B$9*$A10*$A10+'The calculation'!$C$9*$A10+'The calculation'!$D$9</f>
        <v>-163.39801999999997</v>
      </c>
      <c r="F10" s="3">
        <f>'The calculation'!$B$10*$A10*$A10+'The calculation'!$C$10*$A10+'The calculation'!$D$10</f>
        <v>-182.0001199999998</v>
      </c>
      <c r="G10" s="3">
        <f>'The calculation'!$B$11*$A10*$A10+'The calculation'!$C$11*$A10+'The calculation'!$D$11</f>
        <v>-184.99991999999997</v>
      </c>
      <c r="H10" s="3">
        <f>'The calculation'!$B$12*$A10*$A10+'The calculation'!$C$12*$A10+'The calculation'!$D$12</f>
        <v>-199.99949999999978</v>
      </c>
      <c r="I10" s="3">
        <f>'The calculation'!$B$13*$A10*$A10+'The calculation'!$C$13*$A10+'The calculation'!$D$13</f>
        <v>-217.13670000000013</v>
      </c>
      <c r="J10" s="3">
        <f>'The calculation'!$B$14*$A10*$A10+'The calculation'!$C$14*$A10+'The calculation'!$D$14</f>
        <v>-225.32686000000012</v>
      </c>
      <c r="K10" s="3">
        <f>'The calculation'!$B$15*$A10*$A10+'The calculation'!$C$15*$A10+'The calculation'!$D$15</f>
        <v>-240.00049999999976</v>
      </c>
      <c r="L10" s="3">
        <f>'The calculation'!$B$16*$A10*$A10+'The calculation'!$C$16*$A10+'The calculation'!$D$16</f>
        <v>-294.99866</v>
      </c>
      <c r="M10" s="3">
        <f>'The calculation'!$B$17*$A10*$A10+'The calculation'!$C$17*$A10+'The calculation'!$D$17</f>
        <v>-400.0001999999997</v>
      </c>
      <c r="N10" s="3">
        <f>'The calculation'!$B$18*$A10*$A10+'The calculation'!$C$18*$A10+'The calculation'!$D$18</f>
        <v>-254.9999999999999</v>
      </c>
    </row>
    <row r="11" spans="1:14" ht="12.75">
      <c r="A11">
        <f t="shared" si="0"/>
        <v>31</v>
      </c>
      <c r="B11" s="3">
        <f>'The calculation'!$B$6*A11*A11+'The calculation'!$C$6*A11+'The calculation'!$D$6</f>
        <v>-146.73395227606113</v>
      </c>
      <c r="C11" s="3">
        <f>'The calculation'!$B$7*$A11*$A11+'The calculation'!$C$7*$A11+'The calculation'!$D$7</f>
        <v>-166.96877301132668</v>
      </c>
      <c r="D11" s="3">
        <f>'The calculation'!$B$8*$A11*$A11+'The calculation'!$C$8*$A11+'The calculation'!$D$8</f>
        <v>-162.1376562178608</v>
      </c>
      <c r="E11" s="3">
        <f>'The calculation'!$B$9*$A11*$A11+'The calculation'!$C$9*$A11+'The calculation'!$D$9</f>
        <v>-167.08511079999994</v>
      </c>
      <c r="F11" s="3">
        <f>'The calculation'!$B$10*$A11*$A11+'The calculation'!$C$10*$A11+'The calculation'!$D$10</f>
        <v>-189.38473879999992</v>
      </c>
      <c r="G11" s="3">
        <f>'The calculation'!$B$11*$A11*$A11+'The calculation'!$C$11*$A11+'The calculation'!$D$11</f>
        <v>-192.33325179999997</v>
      </c>
      <c r="H11" s="3">
        <f>'The calculation'!$B$12*$A11*$A11+'The calculation'!$C$12*$A11+'The calculation'!$D$12</f>
        <v>-211.18996100000004</v>
      </c>
      <c r="I11" s="3">
        <f>'The calculation'!$B$13*$A11*$A11+'The calculation'!$C$13*$A11+'The calculation'!$D$13</f>
        <v>-230.53840500000013</v>
      </c>
      <c r="J11" s="3">
        <f>'The calculation'!$B$14*$A11*$A11+'The calculation'!$C$14*$A11+'The calculation'!$D$14</f>
        <v>-235.3983154</v>
      </c>
      <c r="K11" s="3">
        <f>'The calculation'!$B$15*$A11*$A11+'The calculation'!$C$15*$A11+'The calculation'!$D$15</f>
        <v>-257.31299099999967</v>
      </c>
      <c r="L11" s="3">
        <f>'The calculation'!$B$16*$A11*$A11+'The calculation'!$C$16*$A11+'The calculation'!$D$16</f>
        <v>-319.4985920000004</v>
      </c>
      <c r="M11" s="3">
        <f>'The calculation'!$B$17*$A11*$A11+'The calculation'!$C$17*$A11+'The calculation'!$D$17</f>
        <v>-440.24087199999985</v>
      </c>
      <c r="N11" s="3">
        <f>'The calculation'!$B$18*$A11*$A11+'The calculation'!$C$18*$A11+'The calculation'!$D$18</f>
        <v>-268.9609999999999</v>
      </c>
    </row>
    <row r="12" spans="1:14" ht="12.75">
      <c r="A12">
        <f t="shared" si="0"/>
        <v>32</v>
      </c>
      <c r="B12" s="3">
        <f>'The calculation'!$B$6*A12*A12+'The calculation'!$C$6*A12+'The calculation'!$D$6</f>
        <v>-153.42503174538916</v>
      </c>
      <c r="C12" s="3">
        <f>'The calculation'!$B$7*$A12*$A12+'The calculation'!$C$7*$A12+'The calculation'!$D$7</f>
        <v>-173.58363004133088</v>
      </c>
      <c r="D12" s="3">
        <f>'The calculation'!$B$8*$A12*$A12+'The calculation'!$C$8*$A12+'The calculation'!$D$8</f>
        <v>-170.00161562770813</v>
      </c>
      <c r="E12" s="3">
        <f>'The calculation'!$B$9*$A12*$A12+'The calculation'!$C$9*$A12+'The calculation'!$D$9</f>
        <v>-172.0975471999999</v>
      </c>
      <c r="F12" s="3">
        <f>'The calculation'!$B$10*$A12*$A12+'The calculation'!$C$10*$A12+'The calculation'!$D$10</f>
        <v>-198.30781919999993</v>
      </c>
      <c r="G12" s="3">
        <f>'The calculation'!$B$11*$A12*$A12+'The calculation'!$C$11*$A12+'The calculation'!$D$11</f>
        <v>-201.2856311999999</v>
      </c>
      <c r="H12" s="3">
        <f>'The calculation'!$B$12*$A12*$A12+'The calculation'!$C$12*$A12+'The calculation'!$D$12</f>
        <v>-224.28518399999996</v>
      </c>
      <c r="I12" s="3">
        <f>'The calculation'!$B$13*$A12*$A12+'The calculation'!$C$13*$A12+'The calculation'!$D$13</f>
        <v>-246.0255800000001</v>
      </c>
      <c r="J12" s="3">
        <f>'The calculation'!$B$14*$A12*$A12+'The calculation'!$C$14*$A12+'The calculation'!$D$14</f>
        <v>-246.9984336</v>
      </c>
      <c r="K12" s="3">
        <f>'The calculation'!$B$15*$A12*$A12+'The calculation'!$C$15*$A12+'The calculation'!$D$15</f>
        <v>-277.2227039999999</v>
      </c>
      <c r="L12" s="3">
        <f>'The calculation'!$B$16*$A12*$A12+'The calculation'!$C$16*$A12+'The calculation'!$D$16</f>
        <v>-347.2207440000002</v>
      </c>
      <c r="M12" s="3">
        <f>'The calculation'!$B$17*$A12*$A12+'The calculation'!$C$17*$A12+'The calculation'!$D$17</f>
        <v>-484.38528799999995</v>
      </c>
      <c r="N12" s="3">
        <f>'The calculation'!$B$18*$A12*$A12+'The calculation'!$C$18*$A12+'The calculation'!$D$18</f>
        <v>-284.18399999999997</v>
      </c>
    </row>
    <row r="13" spans="1:14" ht="12.75">
      <c r="A13">
        <f t="shared" si="0"/>
        <v>33</v>
      </c>
      <c r="B13" s="3">
        <f>'The calculation'!$B$6*A13*A13+'The calculation'!$C$6*A13+'The calculation'!$D$6</f>
        <v>-160.9063736975707</v>
      </c>
      <c r="C13" s="3">
        <f>'The calculation'!$B$7*$A13*$A13+'The calculation'!$C$7*$A13+'The calculation'!$D$7</f>
        <v>-180.99418880221015</v>
      </c>
      <c r="D13" s="3">
        <f>'The calculation'!$B$8*$A13*$A13+'The calculation'!$C$8*$A13+'The calculation'!$D$8</f>
        <v>-179.13261486103306</v>
      </c>
      <c r="E13" s="3">
        <f>'The calculation'!$B$9*$A13*$A13+'The calculation'!$C$9*$A13+'The calculation'!$D$9</f>
        <v>-178.43532919999984</v>
      </c>
      <c r="F13" s="3">
        <f>'The calculation'!$B$10*$A13*$A13+'The calculation'!$C$10*$A13+'The calculation'!$D$10</f>
        <v>-208.76936119999993</v>
      </c>
      <c r="G13" s="3">
        <f>'The calculation'!$B$11*$A13*$A13+'The calculation'!$C$11*$A13+'The calculation'!$D$11</f>
        <v>-211.85705819999987</v>
      </c>
      <c r="H13" s="3">
        <f>'The calculation'!$B$12*$A13*$A13+'The calculation'!$C$12*$A13+'The calculation'!$D$12</f>
        <v>-239.28516899999977</v>
      </c>
      <c r="I13" s="3">
        <f>'The calculation'!$B$13*$A13*$A13+'The calculation'!$C$13*$A13+'The calculation'!$D$13</f>
        <v>-263.59822500000007</v>
      </c>
      <c r="J13" s="3">
        <f>'The calculation'!$B$14*$A13*$A13+'The calculation'!$C$14*$A13+'The calculation'!$D$14</f>
        <v>-260.1272146</v>
      </c>
      <c r="K13" s="3">
        <f>'The calculation'!$B$15*$A13*$A13+'The calculation'!$C$15*$A13+'The calculation'!$D$15</f>
        <v>-299.729639</v>
      </c>
      <c r="L13" s="3">
        <f>'The calculation'!$B$16*$A13*$A13+'The calculation'!$C$16*$A13+'The calculation'!$D$16</f>
        <v>-378.1651159999999</v>
      </c>
      <c r="M13" s="3">
        <f>'The calculation'!$B$17*$A13*$A13+'The calculation'!$C$17*$A13+'The calculation'!$D$17</f>
        <v>-532.433448</v>
      </c>
      <c r="N13" s="3">
        <f>'The calculation'!$B$18*$A13*$A13+'The calculation'!$C$18*$A13+'The calculation'!$D$18</f>
        <v>-300.669</v>
      </c>
    </row>
    <row r="14" spans="1:14" ht="12.75">
      <c r="A14">
        <f t="shared" si="0"/>
        <v>34</v>
      </c>
      <c r="B14" s="3">
        <f>'The calculation'!$B$6*A14*A14+'The calculation'!$C$6*A14+'The calculation'!$D$6</f>
        <v>-169.1779781326057</v>
      </c>
      <c r="C14" s="3">
        <f>'The calculation'!$B$7*$A14*$A14+'The calculation'!$C$7*$A14+'The calculation'!$D$7</f>
        <v>-189.20044929396437</v>
      </c>
      <c r="D14" s="3">
        <f>'The calculation'!$B$8*$A14*$A14+'The calculation'!$C$8*$A14+'The calculation'!$D$8</f>
        <v>-189.5306539178357</v>
      </c>
      <c r="E14" s="3">
        <f>'The calculation'!$B$9*$A14*$A14+'The calculation'!$C$9*$A14+'The calculation'!$D$9</f>
        <v>-186.09845679999978</v>
      </c>
      <c r="F14" s="3">
        <f>'The calculation'!$B$10*$A14*$A14+'The calculation'!$C$10*$A14+'The calculation'!$D$10</f>
        <v>-220.76936479999995</v>
      </c>
      <c r="G14" s="3">
        <f>'The calculation'!$B$11*$A14*$A14+'The calculation'!$C$11*$A14+'The calculation'!$D$11</f>
        <v>-224.04753279999989</v>
      </c>
      <c r="H14" s="3">
        <f>'The calculation'!$B$12*$A14*$A14+'The calculation'!$C$12*$A14+'The calculation'!$D$12</f>
        <v>-256.18991600000004</v>
      </c>
      <c r="I14" s="3">
        <f>'The calculation'!$B$13*$A14*$A14+'The calculation'!$C$13*$A14+'The calculation'!$D$13</f>
        <v>-283.25634</v>
      </c>
      <c r="J14" s="3">
        <f>'The calculation'!$B$14*$A14*$A14+'The calculation'!$C$14*$A14+'The calculation'!$D$14</f>
        <v>-274.7846583999999</v>
      </c>
      <c r="K14" s="3">
        <f>'The calculation'!$B$15*$A14*$A14+'The calculation'!$C$15*$A14+'The calculation'!$D$15</f>
        <v>-324.833796</v>
      </c>
      <c r="L14" s="3">
        <f>'The calculation'!$B$16*$A14*$A14+'The calculation'!$C$16*$A14+'The calculation'!$D$16</f>
        <v>-412.3317080000004</v>
      </c>
      <c r="M14" s="3">
        <f>'The calculation'!$B$17*$A14*$A14+'The calculation'!$C$17*$A14+'The calculation'!$D$17</f>
        <v>-584.385352</v>
      </c>
      <c r="N14" s="3">
        <f>'The calculation'!$B$18*$A14*$A14+'The calculation'!$C$18*$A14+'The calculation'!$D$18</f>
        <v>-318.41600000000005</v>
      </c>
    </row>
    <row r="15" spans="1:14" ht="12.75">
      <c r="A15">
        <f t="shared" si="0"/>
        <v>35</v>
      </c>
      <c r="B15" s="3">
        <f>'The calculation'!$B$6*A15*A15+'The calculation'!$C$6*A15+'The calculation'!$D$6</f>
        <v>-178.23984505049407</v>
      </c>
      <c r="C15" s="3">
        <f>'The calculation'!$B$7*$A15*$A15+'The calculation'!$C$7*$A15+'The calculation'!$D$7</f>
        <v>-198.20241151659377</v>
      </c>
      <c r="D15" s="3">
        <f>'The calculation'!$B$8*$A15*$A15+'The calculation'!$C$8*$A15+'The calculation'!$D$8</f>
        <v>-201.19573279811596</v>
      </c>
      <c r="E15" s="3">
        <f>'The calculation'!$B$9*$A15*$A15+'The calculation'!$C$9*$A15+'The calculation'!$D$9</f>
        <v>-195.08692999999994</v>
      </c>
      <c r="F15" s="3">
        <f>'The calculation'!$B$10*$A15*$A15+'The calculation'!$C$10*$A15+'The calculation'!$D$10</f>
        <v>-234.30782999999997</v>
      </c>
      <c r="G15" s="3">
        <f>'The calculation'!$B$11*$A15*$A15+'The calculation'!$C$11*$A15+'The calculation'!$D$11</f>
        <v>-237.85705499999995</v>
      </c>
      <c r="H15" s="3">
        <f>'The calculation'!$B$12*$A15*$A15+'The calculation'!$C$12*$A15+'The calculation'!$D$12</f>
        <v>-274.999425</v>
      </c>
      <c r="I15" s="3">
        <f>'The calculation'!$B$13*$A15*$A15+'The calculation'!$C$13*$A15+'The calculation'!$D$13</f>
        <v>-304.9999250000002</v>
      </c>
      <c r="J15" s="3">
        <f>'The calculation'!$B$14*$A15*$A15+'The calculation'!$C$14*$A15+'The calculation'!$D$14</f>
        <v>-290.9707649999999</v>
      </c>
      <c r="K15" s="3">
        <f>'The calculation'!$B$15*$A15*$A15+'The calculation'!$C$15*$A15+'The calculation'!$D$15</f>
        <v>-352.5351750000001</v>
      </c>
      <c r="L15" s="3">
        <f>'The calculation'!$B$16*$A15*$A15+'The calculation'!$C$16*$A15+'The calculation'!$D$16</f>
        <v>-449.7205200000003</v>
      </c>
      <c r="M15" s="3">
        <f>'The calculation'!$B$17*$A15*$A15+'The calculation'!$C$17*$A15+'The calculation'!$D$17</f>
        <v>-640.2409999999998</v>
      </c>
      <c r="N15" s="3">
        <f>'The calculation'!$B$18*$A15*$A15+'The calculation'!$C$18*$A15+'The calculation'!$D$18</f>
        <v>-337.42499999999995</v>
      </c>
    </row>
    <row r="16" spans="1:14" ht="12.75">
      <c r="A16">
        <f t="shared" si="0"/>
        <v>36</v>
      </c>
      <c r="B16" s="3">
        <f>'The calculation'!$B$6*A16*A16+'The calculation'!$C$6*A16+'The calculation'!$D$6</f>
        <v>-188.091974451236</v>
      </c>
      <c r="C16" s="3">
        <f>'The calculation'!$B$7*$A16*$A16+'The calculation'!$C$7*$A16+'The calculation'!$D$7</f>
        <v>-208.00007547009824</v>
      </c>
      <c r="D16" s="3">
        <f>'The calculation'!$B$8*$A16*$A16+'The calculation'!$C$8*$A16+'The calculation'!$D$8</f>
        <v>-214.1278515018738</v>
      </c>
      <c r="E16" s="3">
        <f>'The calculation'!$B$9*$A16*$A16+'The calculation'!$C$9*$A16+'The calculation'!$D$9</f>
        <v>-205.40074879999986</v>
      </c>
      <c r="F16" s="3">
        <f>'The calculation'!$B$10*$A16*$A16+'The calculation'!$C$10*$A16+'The calculation'!$D$10</f>
        <v>-249.3847568</v>
      </c>
      <c r="G16" s="3">
        <f>'The calculation'!$B$11*$A16*$A16+'The calculation'!$C$11*$A16+'The calculation'!$D$11</f>
        <v>-253.28562479999982</v>
      </c>
      <c r="H16" s="3">
        <f>'The calculation'!$B$12*$A16*$A16+'The calculation'!$C$12*$A16+'The calculation'!$D$12</f>
        <v>-295.7136959999998</v>
      </c>
      <c r="I16" s="3">
        <f>'The calculation'!$B$13*$A16*$A16+'The calculation'!$C$13*$A16+'The calculation'!$D$13</f>
        <v>-328.8289800000001</v>
      </c>
      <c r="J16" s="3">
        <f>'The calculation'!$B$14*$A16*$A16+'The calculation'!$C$14*$A16+'The calculation'!$D$14</f>
        <v>-308.68553440000005</v>
      </c>
      <c r="K16" s="3">
        <f>'The calculation'!$B$15*$A16*$A16+'The calculation'!$C$15*$A16+'The calculation'!$D$15</f>
        <v>-382.83377600000006</v>
      </c>
      <c r="L16" s="3">
        <f>'The calculation'!$B$16*$A16*$A16+'The calculation'!$C$16*$A16+'The calculation'!$D$16</f>
        <v>-490.3315520000001</v>
      </c>
      <c r="M16" s="3">
        <f>'The calculation'!$B$17*$A16*$A16+'The calculation'!$C$17*$A16+'The calculation'!$D$17</f>
        <v>-700.0003919999997</v>
      </c>
      <c r="N16" s="3">
        <f>'The calculation'!$B$18*$A16*$A16+'The calculation'!$C$18*$A16+'The calculation'!$D$18</f>
        <v>-357.696</v>
      </c>
    </row>
    <row r="17" spans="1:14" ht="12.75">
      <c r="A17">
        <f t="shared" si="0"/>
        <v>37</v>
      </c>
      <c r="B17" s="3">
        <f>'The calculation'!$B$6*A17*A17+'The calculation'!$C$6*A17+'The calculation'!$D$6</f>
        <v>-198.73436633483146</v>
      </c>
      <c r="C17" s="3">
        <f>'The calculation'!$B$7*$A17*$A17+'The calculation'!$C$7*$A17+'The calculation'!$D$7</f>
        <v>-218.59344115447772</v>
      </c>
      <c r="D17" s="3">
        <f>'The calculation'!$B$8*$A17*$A17+'The calculation'!$C$8*$A17+'The calculation'!$D$8</f>
        <v>-228.3270100291095</v>
      </c>
      <c r="E17" s="3">
        <f>'The calculation'!$B$9*$A17*$A17+'The calculation'!$C$9*$A17+'The calculation'!$D$9</f>
        <v>-217.0399131999999</v>
      </c>
      <c r="F17" s="3">
        <f>'The calculation'!$B$10*$A17*$A17+'The calculation'!$C$10*$A17+'The calculation'!$D$10</f>
        <v>-266.0001451999999</v>
      </c>
      <c r="G17" s="3">
        <f>'The calculation'!$B$11*$A17*$A17+'The calculation'!$C$11*$A17+'The calculation'!$D$11</f>
        <v>-270.33324219999986</v>
      </c>
      <c r="H17" s="3">
        <f>'The calculation'!$B$12*$A17*$A17+'The calculation'!$C$12*$A17+'The calculation'!$D$12</f>
        <v>-318.3327290000002</v>
      </c>
      <c r="I17" s="3">
        <f>'The calculation'!$B$13*$A17*$A17+'The calculation'!$C$13*$A17+'The calculation'!$D$13</f>
        <v>-354.743505</v>
      </c>
      <c r="J17" s="3">
        <f>'The calculation'!$B$14*$A17*$A17+'The calculation'!$C$14*$A17+'The calculation'!$D$14</f>
        <v>-327.9289666000001</v>
      </c>
      <c r="K17" s="3">
        <f>'The calculation'!$B$15*$A17*$A17+'The calculation'!$C$15*$A17+'The calculation'!$D$15</f>
        <v>-415.72959899999967</v>
      </c>
      <c r="L17" s="3">
        <f>'The calculation'!$B$16*$A17*$A17+'The calculation'!$C$16*$A17+'The calculation'!$D$16</f>
        <v>-534.164804</v>
      </c>
      <c r="M17" s="3">
        <f>'The calculation'!$B$17*$A17*$A17+'The calculation'!$C$17*$A17+'The calculation'!$D$17</f>
        <v>-763.6635279999998</v>
      </c>
      <c r="N17" s="3">
        <f>'The calculation'!$B$18*$A17*$A17+'The calculation'!$C$18*$A17+'The calculation'!$D$18</f>
        <v>-379.22900000000004</v>
      </c>
    </row>
    <row r="18" spans="1:14" ht="12.75">
      <c r="A18">
        <f t="shared" si="0"/>
        <v>38</v>
      </c>
      <c r="B18" s="3">
        <f>'The calculation'!$B$6*A18*A18+'The calculation'!$C$6*A18+'The calculation'!$D$6</f>
        <v>-210.16702070128025</v>
      </c>
      <c r="C18" s="3">
        <f>'The calculation'!$B$7*$A18*$A18+'The calculation'!$C$7*$A18+'The calculation'!$D$7</f>
        <v>-229.9825085697325</v>
      </c>
      <c r="D18" s="3">
        <f>'The calculation'!$B$8*$A18*$A18+'The calculation'!$C$8*$A18+'The calculation'!$D$8</f>
        <v>-243.7932083798231</v>
      </c>
      <c r="E18" s="3">
        <f>'The calculation'!$B$9*$A18*$A18+'The calculation'!$C$9*$A18+'The calculation'!$D$9</f>
        <v>-230.0044231999998</v>
      </c>
      <c r="F18" s="3">
        <f>'The calculation'!$B$10*$A18*$A18+'The calculation'!$C$10*$A18+'The calculation'!$D$10</f>
        <v>-284.15399520000005</v>
      </c>
      <c r="G18" s="3">
        <f>'The calculation'!$B$11*$A18*$A18+'The calculation'!$C$11*$A18+'The calculation'!$D$11</f>
        <v>-288.9999071999998</v>
      </c>
      <c r="H18" s="3">
        <f>'The calculation'!$B$12*$A18*$A18+'The calculation'!$C$12*$A18+'The calculation'!$D$12</f>
        <v>-342.8565239999998</v>
      </c>
      <c r="I18" s="3">
        <f>'The calculation'!$B$13*$A18*$A18+'The calculation'!$C$13*$A18+'The calculation'!$D$13</f>
        <v>-382.7435000000004</v>
      </c>
      <c r="J18" s="3">
        <f>'The calculation'!$B$14*$A18*$A18+'The calculation'!$C$14*$A18+'The calculation'!$D$14</f>
        <v>-348.7010616000001</v>
      </c>
      <c r="K18" s="3">
        <f>'The calculation'!$B$15*$A18*$A18+'The calculation'!$C$15*$A18+'The calculation'!$D$15</f>
        <v>-451.22264399999983</v>
      </c>
      <c r="L18" s="3">
        <f>'The calculation'!$B$16*$A18*$A18+'The calculation'!$C$16*$A18+'The calculation'!$D$16</f>
        <v>-581.2202760000005</v>
      </c>
      <c r="M18" s="3">
        <f>'The calculation'!$B$17*$A18*$A18+'The calculation'!$C$17*$A18+'The calculation'!$D$17</f>
        <v>-831.2304080000001</v>
      </c>
      <c r="N18" s="3">
        <f>'The calculation'!$B$18*$A18*$A18+'The calculation'!$C$18*$A18+'The calculation'!$D$18</f>
        <v>-402.024</v>
      </c>
    </row>
    <row r="19" spans="1:14" ht="12.75">
      <c r="A19">
        <f t="shared" si="0"/>
        <v>39</v>
      </c>
      <c r="B19" s="3">
        <f>'The calculation'!$B$6*A19*A19+'The calculation'!$C$6*A19+'The calculation'!$D$6</f>
        <v>-222.38993755058272</v>
      </c>
      <c r="C19" s="3">
        <f>'The calculation'!$B$7*$A19*$A19+'The calculation'!$C$7*$A19+'The calculation'!$D$7</f>
        <v>-242.1672777158622</v>
      </c>
      <c r="D19" s="3">
        <f>'The calculation'!$B$8*$A19*$A19+'The calculation'!$C$8*$A19+'The calculation'!$D$8</f>
        <v>-260.5264465540141</v>
      </c>
      <c r="E19" s="3">
        <f>'The calculation'!$B$9*$A19*$A19+'The calculation'!$C$9*$A19+'The calculation'!$D$9</f>
        <v>-244.2942787999998</v>
      </c>
      <c r="F19" s="3">
        <f>'The calculation'!$B$10*$A19*$A19+'The calculation'!$C$10*$A19+'The calculation'!$D$10</f>
        <v>-303.8463068000001</v>
      </c>
      <c r="G19" s="3">
        <f>'The calculation'!$B$11*$A19*$A19+'The calculation'!$C$11*$A19+'The calculation'!$D$11</f>
        <v>-309.28561979999995</v>
      </c>
      <c r="H19" s="3">
        <f>'The calculation'!$B$12*$A19*$A19+'The calculation'!$C$12*$A19+'The calculation'!$D$12</f>
        <v>-369.285081</v>
      </c>
      <c r="I19" s="3">
        <f>'The calculation'!$B$13*$A19*$A19+'The calculation'!$C$13*$A19+'The calculation'!$D$13</f>
        <v>-412.82896500000027</v>
      </c>
      <c r="J19" s="3">
        <f>'The calculation'!$B$14*$A19*$A19+'The calculation'!$C$14*$A19+'The calculation'!$D$14</f>
        <v>-371.00181940000004</v>
      </c>
      <c r="K19" s="3">
        <f>'The calculation'!$B$15*$A19*$A19+'The calculation'!$C$15*$A19+'The calculation'!$D$15</f>
        <v>-489.3129109999999</v>
      </c>
      <c r="L19" s="3">
        <f>'The calculation'!$B$16*$A19*$A19+'The calculation'!$C$16*$A19+'The calculation'!$D$16</f>
        <v>-631.4979680000006</v>
      </c>
      <c r="M19" s="3">
        <f>'The calculation'!$B$17*$A19*$A19+'The calculation'!$C$17*$A19+'The calculation'!$D$17</f>
        <v>-902.7010320000002</v>
      </c>
      <c r="N19" s="3">
        <f>'The calculation'!$B$18*$A19*$A19+'The calculation'!$C$18*$A19+'The calculation'!$D$18</f>
        <v>-426.081</v>
      </c>
    </row>
    <row r="20" spans="1:14" ht="12.75">
      <c r="A20">
        <f t="shared" si="0"/>
        <v>40</v>
      </c>
      <c r="B20" s="3">
        <f>'The calculation'!$B$6*A20*A20+'The calculation'!$C$6*A20+'The calculation'!$D$6</f>
        <v>-235.40311688273863</v>
      </c>
      <c r="C20" s="3">
        <f>'The calculation'!$B$7*$A20*$A20+'The calculation'!$C$7*$A20+'The calculation'!$D$7</f>
        <v>-255.1477485928669</v>
      </c>
      <c r="D20" s="3">
        <f>'The calculation'!$B$8*$A20*$A20+'The calculation'!$C$8*$A20+'The calculation'!$D$8</f>
        <v>-278.52672455168283</v>
      </c>
      <c r="E20" s="3">
        <f>'The calculation'!$B$9*$A20*$A20+'The calculation'!$C$9*$A20+'The calculation'!$D$9</f>
        <v>-259.9094799999999</v>
      </c>
      <c r="F20" s="3">
        <f>'The calculation'!$B$10*$A20*$A20+'The calculation'!$C$10*$A20+'The calculation'!$D$10</f>
        <v>-325.07708</v>
      </c>
      <c r="G20" s="3">
        <f>'The calculation'!$B$11*$A20*$A20+'The calculation'!$C$11*$A20+'The calculation'!$D$11</f>
        <v>-331.19038</v>
      </c>
      <c r="H20" s="3">
        <f>'The calculation'!$B$12*$A20*$A20+'The calculation'!$C$12*$A20+'The calculation'!$D$12</f>
        <v>-397.61839999999984</v>
      </c>
      <c r="I20" s="3">
        <f>'The calculation'!$B$13*$A20*$A20+'The calculation'!$C$13*$A20+'The calculation'!$D$13</f>
        <v>-444.99990000000037</v>
      </c>
      <c r="J20" s="3">
        <f>'The calculation'!$B$14*$A20*$A20+'The calculation'!$C$14*$A20+'The calculation'!$D$14</f>
        <v>-394.8312400000001</v>
      </c>
      <c r="K20" s="3">
        <f>'The calculation'!$B$15*$A20*$A20+'The calculation'!$C$15*$A20+'The calculation'!$D$15</f>
        <v>-530.0004</v>
      </c>
      <c r="L20" s="3">
        <f>'The calculation'!$B$16*$A20*$A20+'The calculation'!$C$16*$A20+'The calculation'!$D$16</f>
        <v>-684.9978799999999</v>
      </c>
      <c r="M20" s="3">
        <f>'The calculation'!$B$17*$A20*$A20+'The calculation'!$C$17*$A20+'The calculation'!$D$17</f>
        <v>-978.0754</v>
      </c>
      <c r="N20" s="3">
        <f>'The calculation'!$B$18*$A20*$A20+'The calculation'!$C$18*$A20+'The calculation'!$D$18</f>
        <v>-451.4000000000001</v>
      </c>
    </row>
    <row r="21" spans="1:14" ht="12.75">
      <c r="A21">
        <f t="shared" si="0"/>
        <v>41</v>
      </c>
      <c r="B21" s="3">
        <f>'The calculation'!$B$6*A21*A21+'The calculation'!$C$6*A21+'The calculation'!$D$6</f>
        <v>-249.2065586977481</v>
      </c>
      <c r="C21" s="3">
        <f>'The calculation'!$B$7*$A21*$A21+'The calculation'!$C$7*$A21+'The calculation'!$D$7</f>
        <v>-268.92392120074686</v>
      </c>
      <c r="D21" s="3">
        <f>'The calculation'!$B$8*$A21*$A21+'The calculation'!$C$8*$A21+'The calculation'!$D$8</f>
        <v>-297.7940423728296</v>
      </c>
      <c r="E21" s="3">
        <f>'The calculation'!$B$9*$A21*$A21+'The calculation'!$C$9*$A21+'The calculation'!$D$9</f>
        <v>-276.8500267999999</v>
      </c>
      <c r="F21" s="3">
        <f>'The calculation'!$B$10*$A21*$A21+'The calculation'!$C$10*$A21+'The calculation'!$D$10</f>
        <v>-347.84631479999985</v>
      </c>
      <c r="G21" s="3">
        <f>'The calculation'!$B$11*$A21*$A21+'The calculation'!$C$11*$A21+'The calculation'!$D$11</f>
        <v>-354.7141878</v>
      </c>
      <c r="H21" s="3">
        <f>'The calculation'!$B$12*$A21*$A21+'The calculation'!$C$12*$A21+'The calculation'!$D$12</f>
        <v>-427.85648100000003</v>
      </c>
      <c r="I21" s="3">
        <f>'The calculation'!$B$13*$A21*$A21+'The calculation'!$C$13*$A21+'The calculation'!$D$13</f>
        <v>-479.2563050000002</v>
      </c>
      <c r="J21" s="3">
        <f>'The calculation'!$B$14*$A21*$A21+'The calculation'!$C$14*$A21+'The calculation'!$D$14</f>
        <v>-420.18932340000003</v>
      </c>
      <c r="K21" s="3">
        <f>'The calculation'!$B$15*$A21*$A21+'The calculation'!$C$15*$A21+'The calculation'!$D$15</f>
        <v>-573.2851109999998</v>
      </c>
      <c r="L21" s="3">
        <f>'The calculation'!$B$16*$A21*$A21+'The calculation'!$C$16*$A21+'The calculation'!$D$16</f>
        <v>-741.7200120000002</v>
      </c>
      <c r="M21" s="3">
        <f>'The calculation'!$B$17*$A21*$A21+'The calculation'!$C$17*$A21+'The calculation'!$D$17</f>
        <v>-1057.353512</v>
      </c>
      <c r="N21" s="3">
        <f>'The calculation'!$B$18*$A21*$A21+'The calculation'!$C$18*$A21+'The calculation'!$D$18</f>
        <v>-477.981</v>
      </c>
    </row>
    <row r="22" spans="1:14" ht="12.75">
      <c r="A22">
        <f t="shared" si="0"/>
        <v>42</v>
      </c>
      <c r="B22" s="3">
        <f>'The calculation'!$B$6*A22*A22+'The calculation'!$C$6*A22+'The calculation'!$D$6</f>
        <v>-263.8002629956108</v>
      </c>
      <c r="C22" s="3">
        <f>'The calculation'!$B$7*$A22*$A22+'The calculation'!$C$7*$A22+'The calculation'!$D$7</f>
        <v>-283.4957955395019</v>
      </c>
      <c r="D22" s="3">
        <f>'The calculation'!$B$8*$A22*$A22+'The calculation'!$C$8*$A22+'The calculation'!$D$8</f>
        <v>-318.32840001745353</v>
      </c>
      <c r="E22" s="3">
        <f>'The calculation'!$B$9*$A22*$A22+'The calculation'!$C$9*$A22+'The calculation'!$D$9</f>
        <v>-295.1159191999999</v>
      </c>
      <c r="F22" s="3">
        <f>'The calculation'!$B$10*$A22*$A22+'The calculation'!$C$10*$A22+'The calculation'!$D$10</f>
        <v>-372.1540111999998</v>
      </c>
      <c r="G22" s="3">
        <f>'The calculation'!$B$11*$A22*$A22+'The calculation'!$C$11*$A22+'The calculation'!$D$11</f>
        <v>-379.8570431999999</v>
      </c>
      <c r="H22" s="3">
        <f>'The calculation'!$B$12*$A22*$A22+'The calculation'!$C$12*$A22+'The calculation'!$D$12</f>
        <v>-459.9993239999999</v>
      </c>
      <c r="I22" s="3">
        <f>'The calculation'!$B$13*$A22*$A22+'The calculation'!$C$13*$A22+'The calculation'!$D$13</f>
        <v>-515.5981799999998</v>
      </c>
      <c r="J22" s="3">
        <f>'The calculation'!$B$14*$A22*$A22+'The calculation'!$C$14*$A22+'The calculation'!$D$14</f>
        <v>-447.0760696000001</v>
      </c>
      <c r="K22" s="3">
        <f>'The calculation'!$B$15*$A22*$A22+'The calculation'!$C$15*$A22+'The calculation'!$D$15</f>
        <v>-619.1670439999995</v>
      </c>
      <c r="L22" s="3">
        <f>'The calculation'!$B$16*$A22*$A22+'The calculation'!$C$16*$A22+'The calculation'!$D$16</f>
        <v>-801.6643640000002</v>
      </c>
      <c r="M22" s="3">
        <f>'The calculation'!$B$17*$A22*$A22+'The calculation'!$C$17*$A22+'The calculation'!$D$17</f>
        <v>-1140.5353679999996</v>
      </c>
      <c r="N22" s="3">
        <f>'The calculation'!$B$18*$A22*$A22+'The calculation'!$C$18*$A22+'The calculation'!$D$18</f>
        <v>-505.82400000000007</v>
      </c>
    </row>
    <row r="23" spans="1:14" ht="12.75">
      <c r="A23">
        <f t="shared" si="0"/>
        <v>43</v>
      </c>
      <c r="B23" s="3">
        <f>'The calculation'!$B$6*A23*A23+'The calculation'!$C$6*A23+'The calculation'!$D$6</f>
        <v>-279.1842297763272</v>
      </c>
      <c r="C23" s="3">
        <f>'The calculation'!$B$7*$A23*$A23+'The calculation'!$C$7*$A23+'The calculation'!$D$7</f>
        <v>-298.8633716091318</v>
      </c>
      <c r="D23" s="3">
        <f>'The calculation'!$B$8*$A23*$A23+'The calculation'!$C$8*$A23+'The calculation'!$D$8</f>
        <v>-340.1297974855554</v>
      </c>
      <c r="E23" s="3">
        <f>'The calculation'!$B$9*$A23*$A23+'The calculation'!$C$9*$A23+'The calculation'!$D$9</f>
        <v>-314.70715719999987</v>
      </c>
      <c r="F23" s="3">
        <f>'The calculation'!$B$10*$A23*$A23+'The calculation'!$C$10*$A23+'The calculation'!$D$10</f>
        <v>-398.0001692000001</v>
      </c>
      <c r="G23" s="3">
        <f>'The calculation'!$B$11*$A23*$A23+'The calculation'!$C$11*$A23+'The calculation'!$D$11</f>
        <v>-406.6189462</v>
      </c>
      <c r="H23" s="3">
        <f>'The calculation'!$B$12*$A23*$A23+'The calculation'!$C$12*$A23+'The calculation'!$D$12</f>
        <v>-494.0469290000001</v>
      </c>
      <c r="I23" s="3">
        <f>'The calculation'!$B$13*$A23*$A23+'The calculation'!$C$13*$A23+'The calculation'!$D$13</f>
        <v>-554.0255250000001</v>
      </c>
      <c r="J23" s="3">
        <f>'The calculation'!$B$14*$A23*$A23+'The calculation'!$C$14*$A23+'The calculation'!$D$14</f>
        <v>-475.4914786000003</v>
      </c>
      <c r="K23" s="3">
        <f>'The calculation'!$B$15*$A23*$A23+'The calculation'!$C$15*$A23+'The calculation'!$D$15</f>
        <v>-667.6461989999999</v>
      </c>
      <c r="L23" s="3">
        <f>'The calculation'!$B$16*$A23*$A23+'The calculation'!$C$16*$A23+'The calculation'!$D$16</f>
        <v>-864.8309360000003</v>
      </c>
      <c r="M23" s="3">
        <f>'The calculation'!$B$17*$A23*$A23+'The calculation'!$C$17*$A23+'The calculation'!$D$17</f>
        <v>-1227.620968</v>
      </c>
      <c r="N23" s="3">
        <f>'The calculation'!$B$18*$A23*$A23+'The calculation'!$C$18*$A23+'The calculation'!$D$18</f>
        <v>-534.9290000000001</v>
      </c>
    </row>
    <row r="24" spans="1:14" ht="12.75">
      <c r="A24">
        <f t="shared" si="0"/>
        <v>44</v>
      </c>
      <c r="B24" s="3">
        <f>'The calculation'!$B$6*A24*A24+'The calculation'!$C$6*A24+'The calculation'!$D$6</f>
        <v>-295.358459039897</v>
      </c>
      <c r="C24" s="3">
        <f>'The calculation'!$B$7*$A24*$A24+'The calculation'!$C$7*$A24+'The calculation'!$D$7</f>
        <v>-315.02664940963706</v>
      </c>
      <c r="D24" s="3">
        <f>'The calculation'!$B$8*$A24*$A24+'The calculation'!$C$8*$A24+'The calculation'!$D$8</f>
        <v>-363.198234777135</v>
      </c>
      <c r="E24" s="3">
        <f>'The calculation'!$B$9*$A24*$A24+'The calculation'!$C$9*$A24+'The calculation'!$D$9</f>
        <v>-335.62374079999984</v>
      </c>
      <c r="F24" s="3">
        <f>'The calculation'!$B$10*$A24*$A24+'The calculation'!$C$10*$A24+'The calculation'!$D$10</f>
        <v>-425.3847887999998</v>
      </c>
      <c r="G24" s="3">
        <f>'The calculation'!$B$11*$A24*$A24+'The calculation'!$C$11*$A24+'The calculation'!$D$11</f>
        <v>-434.99989679999976</v>
      </c>
      <c r="H24" s="3">
        <f>'The calculation'!$B$12*$A24*$A24+'The calculation'!$C$12*$A24+'The calculation'!$D$12</f>
        <v>-529.999296</v>
      </c>
      <c r="I24" s="3">
        <f>'The calculation'!$B$13*$A24*$A24+'The calculation'!$C$13*$A24+'The calculation'!$D$13</f>
        <v>-594.5383400000002</v>
      </c>
      <c r="J24" s="3">
        <f>'The calculation'!$B$14*$A24*$A24+'The calculation'!$C$14*$A24+'The calculation'!$D$14</f>
        <v>-505.4355503999999</v>
      </c>
      <c r="K24" s="3">
        <f>'The calculation'!$B$15*$A24*$A24+'The calculation'!$C$15*$A24+'The calculation'!$D$15</f>
        <v>-718.7225759999998</v>
      </c>
      <c r="L24" s="3">
        <f>'The calculation'!$B$16*$A24*$A24+'The calculation'!$C$16*$A24+'The calculation'!$D$16</f>
        <v>-931.219728</v>
      </c>
      <c r="M24" s="3">
        <f>'The calculation'!$B$17*$A24*$A24+'The calculation'!$C$17*$A24+'The calculation'!$D$17</f>
        <v>-1318.610312</v>
      </c>
      <c r="N24" s="3">
        <f>'The calculation'!$B$18*$A24*$A24+'The calculation'!$C$18*$A24+'The calculation'!$D$18</f>
        <v>-565.2959999999998</v>
      </c>
    </row>
    <row r="25" spans="1:14" ht="12.75">
      <c r="A25">
        <f t="shared" si="0"/>
        <v>45</v>
      </c>
      <c r="B25" s="3">
        <f>'The calculation'!$B$6*A25*A25+'The calculation'!$C$6*A25+'The calculation'!$D$6</f>
        <v>-312.3229507863204</v>
      </c>
      <c r="C25" s="3">
        <f>'The calculation'!$B$7*$A25*$A25+'The calculation'!$C$7*$A25+'The calculation'!$D$7</f>
        <v>-331.9856289410172</v>
      </c>
      <c r="D25" s="3">
        <f>'The calculation'!$B$8*$A25*$A25+'The calculation'!$C$8*$A25+'The calculation'!$D$8</f>
        <v>-387.5337118921925</v>
      </c>
      <c r="E25" s="3">
        <f>'The calculation'!$B$9*$A25*$A25+'The calculation'!$C$9*$A25+'The calculation'!$D$9</f>
        <v>-357.8656699999998</v>
      </c>
      <c r="F25" s="3">
        <f>'The calculation'!$B$10*$A25*$A25+'The calculation'!$C$10*$A25+'The calculation'!$D$10</f>
        <v>-454.30786999999987</v>
      </c>
      <c r="G25" s="3">
        <f>'The calculation'!$B$11*$A25*$A25+'The calculation'!$C$11*$A25+'The calculation'!$D$11</f>
        <v>-464.9998949999997</v>
      </c>
      <c r="H25" s="3">
        <f>'The calculation'!$B$12*$A25*$A25+'The calculation'!$C$12*$A25+'The calculation'!$D$12</f>
        <v>-567.8564250000002</v>
      </c>
      <c r="I25" s="3">
        <f>'The calculation'!$B$13*$A25*$A25+'The calculation'!$C$13*$A25+'The calculation'!$D$13</f>
        <v>-637.1366250000002</v>
      </c>
      <c r="J25" s="3">
        <f>'The calculation'!$B$14*$A25*$A25+'The calculation'!$C$14*$A25+'The calculation'!$D$14</f>
        <v>-536.9082850000001</v>
      </c>
      <c r="K25" s="3">
        <f>'The calculation'!$B$15*$A25*$A25+'The calculation'!$C$15*$A25+'The calculation'!$D$15</f>
        <v>-772.3961749999995</v>
      </c>
      <c r="L25" s="3">
        <f>'The calculation'!$B$16*$A25*$A25+'The calculation'!$C$16*$A25+'The calculation'!$D$16</f>
        <v>-1000.8307400000003</v>
      </c>
      <c r="M25" s="3">
        <f>'The calculation'!$B$17*$A25*$A25+'The calculation'!$C$17*$A25+'The calculation'!$D$17</f>
        <v>-1413.5034000000003</v>
      </c>
      <c r="N25" s="3">
        <f>'The calculation'!$B$18*$A25*$A25+'The calculation'!$C$18*$A25+'The calculation'!$D$18</f>
        <v>-596.925</v>
      </c>
    </row>
    <row r="26" spans="1:14" ht="12.75">
      <c r="A26">
        <f t="shared" si="0"/>
        <v>46</v>
      </c>
      <c r="B26" s="3">
        <f>'The calculation'!$B$6*A26*A26+'The calculation'!$C$6*A26+'The calculation'!$D$6</f>
        <v>-330.07770501559713</v>
      </c>
      <c r="C26" s="3">
        <f>'The calculation'!$B$7*$A26*$A26+'The calculation'!$C$7*$A26+'The calculation'!$D$7</f>
        <v>-349.7403102032726</v>
      </c>
      <c r="D26" s="3">
        <f>'The calculation'!$B$8*$A26*$A26+'The calculation'!$C$8*$A26+'The calculation'!$D$8</f>
        <v>-413.13622883072753</v>
      </c>
      <c r="E26" s="3">
        <f>'The calculation'!$B$9*$A26*$A26+'The calculation'!$C$9*$A26+'The calculation'!$D$9</f>
        <v>-381.4329448</v>
      </c>
      <c r="F26" s="3">
        <f>'The calculation'!$B$10*$A26*$A26+'The calculation'!$C$10*$A26+'The calculation'!$D$10</f>
        <v>-484.7694127999998</v>
      </c>
      <c r="G26" s="3">
        <f>'The calculation'!$B$11*$A26*$A26+'The calculation'!$C$11*$A26+'The calculation'!$D$11</f>
        <v>-496.6189407999998</v>
      </c>
      <c r="H26" s="3">
        <f>'The calculation'!$B$12*$A26*$A26+'The calculation'!$C$12*$A26+'The calculation'!$D$12</f>
        <v>-607.6183159999998</v>
      </c>
      <c r="I26" s="3">
        <f>'The calculation'!$B$13*$A26*$A26+'The calculation'!$C$13*$A26+'The calculation'!$D$13</f>
        <v>-681.8203800000002</v>
      </c>
      <c r="J26" s="3">
        <f>'The calculation'!$B$14*$A26*$A26+'The calculation'!$C$14*$A26+'The calculation'!$D$14</f>
        <v>-569.9096824</v>
      </c>
      <c r="K26" s="3">
        <f>'The calculation'!$B$15*$A26*$A26+'The calculation'!$C$15*$A26+'The calculation'!$D$15</f>
        <v>-828.666996</v>
      </c>
      <c r="L26" s="3">
        <f>'The calculation'!$B$16*$A26*$A26+'The calculation'!$C$16*$A26+'The calculation'!$D$16</f>
        <v>-1073.6639720000007</v>
      </c>
      <c r="M26" s="3">
        <f>'The calculation'!$B$17*$A26*$A26+'The calculation'!$C$17*$A26+'The calculation'!$D$17</f>
        <v>-1512.3002320000003</v>
      </c>
      <c r="N26" s="3">
        <f>'The calculation'!$B$18*$A26*$A26+'The calculation'!$C$18*$A26+'The calculation'!$D$18</f>
        <v>-629.8159999999998</v>
      </c>
    </row>
    <row r="27" spans="1:14" ht="12.75">
      <c r="A27">
        <f t="shared" si="0"/>
        <v>47</v>
      </c>
      <c r="B27" s="3">
        <f>'The calculation'!$B$6*A27*A27+'The calculation'!$C$6*A27+'The calculation'!$D$6</f>
        <v>-348.6227217277274</v>
      </c>
      <c r="C27" s="3">
        <f>'The calculation'!$B$7*$A27*$A27+'The calculation'!$C$7*$A27+'The calculation'!$D$7</f>
        <v>-368.29069319640286</v>
      </c>
      <c r="D27" s="3">
        <f>'The calculation'!$B$8*$A27*$A27+'The calculation'!$C$8*$A27+'The calculation'!$D$8</f>
        <v>-440.00578559274004</v>
      </c>
      <c r="E27" s="3">
        <f>'The calculation'!$B$9*$A27*$A27+'The calculation'!$C$9*$A27+'The calculation'!$D$9</f>
        <v>-406.3255651999999</v>
      </c>
      <c r="F27" s="3">
        <f>'The calculation'!$B$10*$A27*$A27+'The calculation'!$C$10*$A27+'The calculation'!$D$10</f>
        <v>-516.7694171999999</v>
      </c>
      <c r="G27" s="3">
        <f>'The calculation'!$B$11*$A27*$A27+'The calculation'!$C$11*$A27+'The calculation'!$D$11</f>
        <v>-529.8570341999998</v>
      </c>
      <c r="H27" s="3">
        <f>'The calculation'!$B$12*$A27*$A27+'The calculation'!$C$12*$A27+'The calculation'!$D$12</f>
        <v>-649.2849689999998</v>
      </c>
      <c r="I27" s="3">
        <f>'The calculation'!$B$13*$A27*$A27+'The calculation'!$C$13*$A27+'The calculation'!$D$13</f>
        <v>-728.5896049999998</v>
      </c>
      <c r="J27" s="3">
        <f>'The calculation'!$B$14*$A27*$A27+'The calculation'!$C$14*$A27+'The calculation'!$D$14</f>
        <v>-604.4397425999999</v>
      </c>
      <c r="K27" s="3">
        <f>'The calculation'!$B$15*$A27*$A27+'The calculation'!$C$15*$A27+'The calculation'!$D$15</f>
        <v>-887.535039</v>
      </c>
      <c r="L27" s="3">
        <f>'The calculation'!$B$16*$A27*$A27+'The calculation'!$C$16*$A27+'The calculation'!$D$16</f>
        <v>-1149.7194240000003</v>
      </c>
      <c r="M27" s="3">
        <f>'The calculation'!$B$17*$A27*$A27+'The calculation'!$C$17*$A27+'The calculation'!$D$17</f>
        <v>-1615.0008079999996</v>
      </c>
      <c r="N27" s="3">
        <f>'The calculation'!$B$18*$A27*$A27+'The calculation'!$C$18*$A27+'The calculation'!$D$18</f>
        <v>-663.9689999999998</v>
      </c>
    </row>
    <row r="28" spans="1:14" ht="12.75">
      <c r="A28">
        <f t="shared" si="0"/>
        <v>48</v>
      </c>
      <c r="B28" s="3">
        <f>'The calculation'!$B$6*A28*A28+'The calculation'!$C$6*A28+'The calculation'!$D$6</f>
        <v>-367.95800092271105</v>
      </c>
      <c r="C28" s="3">
        <f>'The calculation'!$B$7*$A28*$A28+'The calculation'!$C$7*$A28+'The calculation'!$D$7</f>
        <v>-387.6367779204085</v>
      </c>
      <c r="D28" s="3">
        <f>'The calculation'!$B$8*$A28*$A28+'The calculation'!$C$8*$A28+'The calculation'!$D$8</f>
        <v>-468.1423821782305</v>
      </c>
      <c r="E28" s="3">
        <f>'The calculation'!$B$9*$A28*$A28+'The calculation'!$C$9*$A28+'The calculation'!$D$9</f>
        <v>-432.54353119999985</v>
      </c>
      <c r="F28" s="3">
        <f>'The calculation'!$B$10*$A28*$A28+'The calculation'!$C$10*$A28+'The calculation'!$D$10</f>
        <v>-550.3078831999999</v>
      </c>
      <c r="G28" s="3">
        <f>'The calculation'!$B$11*$A28*$A28+'The calculation'!$C$11*$A28+'The calculation'!$D$11</f>
        <v>-564.7141751999998</v>
      </c>
      <c r="H28" s="3">
        <f>'The calculation'!$B$12*$A28*$A28+'The calculation'!$C$12*$A28+'The calculation'!$D$12</f>
        <v>-692.8563840000002</v>
      </c>
      <c r="I28" s="3">
        <f>'The calculation'!$B$13*$A28*$A28+'The calculation'!$C$13*$A28+'The calculation'!$D$13</f>
        <v>-777.4443000000002</v>
      </c>
      <c r="J28" s="3">
        <f>'The calculation'!$B$14*$A28*$A28+'The calculation'!$C$14*$A28+'The calculation'!$D$14</f>
        <v>-640.4984656</v>
      </c>
      <c r="K28" s="3">
        <f>'The calculation'!$B$15*$A28*$A28+'The calculation'!$C$15*$A28+'The calculation'!$D$15</f>
        <v>-949.0003039999998</v>
      </c>
      <c r="L28" s="3">
        <f>'The calculation'!$B$16*$A28*$A28+'The calculation'!$C$16*$A28+'The calculation'!$D$16</f>
        <v>-1228.9970960000005</v>
      </c>
      <c r="M28" s="3">
        <f>'The calculation'!$B$17*$A28*$A28+'The calculation'!$C$17*$A28+'The calculation'!$D$17</f>
        <v>-1721.605128</v>
      </c>
      <c r="N28" s="3">
        <f>'The calculation'!$B$18*$A28*$A28+'The calculation'!$C$18*$A28+'The calculation'!$D$18</f>
        <v>-699.384</v>
      </c>
    </row>
    <row r="29" spans="1:14" ht="12.75">
      <c r="A29">
        <f t="shared" si="0"/>
        <v>49</v>
      </c>
      <c r="B29" s="3">
        <f>'The calculation'!$B$6*A29*A29+'The calculation'!$C$6*A29+'The calculation'!$D$6</f>
        <v>-388.08354260054836</v>
      </c>
      <c r="C29" s="3">
        <f>'The calculation'!$B$7*$A29*$A29+'The calculation'!$C$7*$A29+'The calculation'!$D$7</f>
        <v>-407.7785643752889</v>
      </c>
      <c r="D29" s="3">
        <f>'The calculation'!$B$8*$A29*$A29+'The calculation'!$C$8*$A29+'The calculation'!$D$8</f>
        <v>-497.54601858719866</v>
      </c>
      <c r="E29" s="3">
        <f>'The calculation'!$B$9*$A29*$A29+'The calculation'!$C$9*$A29+'The calculation'!$D$9</f>
        <v>-460.0868427999998</v>
      </c>
      <c r="F29" s="3">
        <f>'The calculation'!$B$10*$A29*$A29+'The calculation'!$C$10*$A29+'The calculation'!$D$10</f>
        <v>-585.3848107999997</v>
      </c>
      <c r="G29" s="3">
        <f>'The calculation'!$B$11*$A29*$A29+'The calculation'!$C$11*$A29+'The calculation'!$D$11</f>
        <v>-601.1903637999999</v>
      </c>
      <c r="H29" s="3">
        <f>'The calculation'!$B$12*$A29*$A29+'The calculation'!$C$12*$A29+'The calculation'!$D$12</f>
        <v>-738.3325609999997</v>
      </c>
      <c r="I29" s="3">
        <f>'The calculation'!$B$13*$A29*$A29+'The calculation'!$C$13*$A29+'The calculation'!$D$13</f>
        <v>-828.3844650000002</v>
      </c>
      <c r="J29" s="3">
        <f>'The calculation'!$B$14*$A29*$A29+'The calculation'!$C$14*$A29+'The calculation'!$D$14</f>
        <v>-678.0858514000003</v>
      </c>
      <c r="K29" s="3">
        <f>'The calculation'!$B$15*$A29*$A29+'The calculation'!$C$15*$A29+'The calculation'!$D$15</f>
        <v>-1013.062791</v>
      </c>
      <c r="L29" s="3">
        <f>'The calculation'!$B$16*$A29*$A29+'The calculation'!$C$16*$A29+'The calculation'!$D$16</f>
        <v>-1311.4969880000003</v>
      </c>
      <c r="M29" s="3">
        <f>'The calculation'!$B$17*$A29*$A29+'The calculation'!$C$17*$A29+'The calculation'!$D$17</f>
        <v>-1832.1131919999996</v>
      </c>
      <c r="N29" s="3">
        <f>'The calculation'!$B$18*$A29*$A29+'The calculation'!$C$18*$A29+'The calculation'!$D$18</f>
        <v>-736.0609999999999</v>
      </c>
    </row>
    <row r="30" spans="1:14" ht="12.75">
      <c r="A30">
        <f t="shared" si="0"/>
        <v>50</v>
      </c>
      <c r="B30" s="3">
        <f>'The calculation'!$B$6*A30*A30+'The calculation'!$C$6*A30+'The calculation'!$D$6</f>
        <v>-408.9993467612391</v>
      </c>
      <c r="C30" s="3">
        <f>'The calculation'!$B$7*$A30*$A30+'The calculation'!$C$7*$A30+'The calculation'!$D$7</f>
        <v>-428.7160525610446</v>
      </c>
      <c r="D30" s="3">
        <f>'The calculation'!$B$8*$A30*$A30+'The calculation'!$C$8*$A30+'The calculation'!$D$8</f>
        <v>-528.2166948196443</v>
      </c>
      <c r="E30" s="3">
        <f>'The calculation'!$B$9*$A30*$A30+'The calculation'!$C$9*$A30+'The calculation'!$D$9</f>
        <v>-488.9554999999999</v>
      </c>
      <c r="F30" s="3">
        <f>'The calculation'!$B$10*$A30*$A30+'The calculation'!$C$10*$A30+'The calculation'!$D$10</f>
        <v>-622.0002</v>
      </c>
      <c r="G30" s="3">
        <f>'The calculation'!$B$11*$A30*$A30+'The calculation'!$C$11*$A30+'The calculation'!$D$11</f>
        <v>-639.2855999999997</v>
      </c>
      <c r="H30" s="3">
        <f>'The calculation'!$B$12*$A30*$A30+'The calculation'!$C$12*$A30+'The calculation'!$D$12</f>
        <v>-785.7134999999998</v>
      </c>
      <c r="I30" s="3">
        <f>'The calculation'!$B$13*$A30*$A30+'The calculation'!$C$13*$A30+'The calculation'!$D$13</f>
        <v>-881.4101000000002</v>
      </c>
      <c r="J30" s="3">
        <f>'The calculation'!$B$14*$A30*$A30+'The calculation'!$C$14*$A30+'The calculation'!$D$14</f>
        <v>-717.2018999999999</v>
      </c>
      <c r="K30" s="3">
        <f>'The calculation'!$B$15*$A30*$A30+'The calculation'!$C$15*$A30+'The calculation'!$D$15</f>
        <v>-1079.7224999999994</v>
      </c>
      <c r="L30" s="3">
        <f>'The calculation'!$B$16*$A30*$A30+'The calculation'!$C$16*$A30+'The calculation'!$D$16</f>
        <v>-1397.2190999999998</v>
      </c>
      <c r="M30" s="3">
        <f>'The calculation'!$B$17*$A30*$A30+'The calculation'!$C$17*$A30+'The calculation'!$D$17</f>
        <v>-1946.5250000000003</v>
      </c>
      <c r="N30" s="3">
        <f>'The calculation'!$B$18*$A30*$A30+'The calculation'!$C$18*$A30+'The calculation'!$D$18</f>
        <v>-774</v>
      </c>
    </row>
    <row r="31" spans="1:14" ht="12.75">
      <c r="A31">
        <f>A30+1</f>
        <v>51</v>
      </c>
      <c r="B31" s="3">
        <f>'The calculation'!$B$6*A31*A31+'The calculation'!$C$6*A31+'The calculation'!$D$6</f>
        <v>-430.7054134047833</v>
      </c>
      <c r="C31" s="3">
        <f>'The calculation'!$B$7*$A31*$A31+'The calculation'!$C$7*$A31+'The calculation'!$D$7</f>
        <v>-450.4492424776752</v>
      </c>
      <c r="D31" s="3">
        <f>'The calculation'!$B$8*$A31*$A31+'The calculation'!$C$8*$A31+'The calculation'!$D$8</f>
        <v>-560.1544108755677</v>
      </c>
      <c r="E31" s="3">
        <f>'The calculation'!$B$9*$A31*$A31+'The calculation'!$C$9*$A31+'The calculation'!$D$9</f>
        <v>-519.1495027999996</v>
      </c>
      <c r="F31" s="3">
        <f>'The calculation'!$B$10*$A31*$A31+'The calculation'!$C$10*$A31+'The calculation'!$D$10</f>
        <v>-660.1540508</v>
      </c>
      <c r="G31" s="3">
        <f>'The calculation'!$B$11*$A31*$A31+'The calculation'!$C$11*$A31+'The calculation'!$D$11</f>
        <v>-678.9998837999999</v>
      </c>
      <c r="H31" s="3">
        <f>'The calculation'!$B$12*$A31*$A31+'The calculation'!$C$12*$A31+'The calculation'!$D$12</f>
        <v>-834.9992010000001</v>
      </c>
      <c r="I31" s="3">
        <f>'The calculation'!$B$13*$A31*$A31+'The calculation'!$C$13*$A31+'The calculation'!$D$13</f>
        <v>-936.5212050000001</v>
      </c>
      <c r="J31" s="3">
        <f>'The calculation'!$B$14*$A31*$A31+'The calculation'!$C$14*$A31+'The calculation'!$D$14</f>
        <v>-757.8466114000001</v>
      </c>
      <c r="K31" s="3">
        <f>'The calculation'!$B$15*$A31*$A31+'The calculation'!$C$15*$A31+'The calculation'!$D$15</f>
        <v>-1148.9794310000002</v>
      </c>
      <c r="L31" s="3">
        <f>'The calculation'!$B$16*$A31*$A31+'The calculation'!$C$16*$A31+'The calculation'!$D$16</f>
        <v>-1486.1634320000003</v>
      </c>
      <c r="M31" s="3">
        <f>'The calculation'!$B$17*$A31*$A31+'The calculation'!$C$17*$A31+'The calculation'!$D$17</f>
        <v>-2064.8405519999997</v>
      </c>
      <c r="N31" s="3">
        <f>'The calculation'!$B$18*$A31*$A31+'The calculation'!$C$18*$A31+'The calculation'!$D$18</f>
        <v>-813.2009999999998</v>
      </c>
    </row>
    <row r="32" spans="1:14" ht="12.75">
      <c r="A32">
        <f t="shared" si="0"/>
        <v>52</v>
      </c>
      <c r="B32" s="3">
        <f>'The calculation'!$B$6*A32*A32+'The calculation'!$C$6*A32+'The calculation'!$D$6</f>
        <v>-453.2017425311811</v>
      </c>
      <c r="C32" s="3">
        <f>'The calculation'!$B$7*$A32*$A32+'The calculation'!$C$7*$A32+'The calculation'!$D$7</f>
        <v>-472.97813412518116</v>
      </c>
      <c r="D32" s="3">
        <f>'The calculation'!$B$8*$A32*$A32+'The calculation'!$C$8*$A32+'The calculation'!$D$8</f>
        <v>-593.359166754969</v>
      </c>
      <c r="E32" s="3">
        <f>'The calculation'!$B$9*$A32*$A32+'The calculation'!$C$9*$A32+'The calculation'!$D$9</f>
        <v>-550.6688511999997</v>
      </c>
      <c r="F32" s="3">
        <f>'The calculation'!$B$10*$A32*$A32+'The calculation'!$C$10*$A32+'The calculation'!$D$10</f>
        <v>-699.8463631999998</v>
      </c>
      <c r="G32" s="3">
        <f>'The calculation'!$B$11*$A32*$A32+'The calculation'!$C$11*$A32+'The calculation'!$D$11</f>
        <v>-720.3332152</v>
      </c>
      <c r="H32" s="3">
        <f>'The calculation'!$B$12*$A32*$A32+'The calculation'!$C$12*$A32+'The calculation'!$D$12</f>
        <v>-886.189664</v>
      </c>
      <c r="I32" s="3">
        <f>'The calculation'!$B$13*$A32*$A32+'The calculation'!$C$13*$A32+'The calculation'!$D$13</f>
        <v>-993.7177800000001</v>
      </c>
      <c r="J32" s="3">
        <f>'The calculation'!$B$14*$A32*$A32+'The calculation'!$C$14*$A32+'The calculation'!$D$14</f>
        <v>-800.0199855999996</v>
      </c>
      <c r="K32" s="3">
        <f>'The calculation'!$B$15*$A32*$A32+'The calculation'!$C$15*$A32+'The calculation'!$D$15</f>
        <v>-1220.833584</v>
      </c>
      <c r="L32" s="3">
        <f>'The calculation'!$B$16*$A32*$A32+'The calculation'!$C$16*$A32+'The calculation'!$D$16</f>
        <v>-1578.3299840000009</v>
      </c>
      <c r="M32" s="3">
        <f>'The calculation'!$B$17*$A32*$A32+'The calculation'!$C$17*$A32+'The calculation'!$D$17</f>
        <v>-2187.059847999999</v>
      </c>
      <c r="N32" s="3">
        <f>'The calculation'!$B$18*$A32*$A32+'The calculation'!$C$18*$A32+'The calculation'!$D$18</f>
        <v>-853.664</v>
      </c>
    </row>
    <row r="33" spans="1:14" ht="12.75">
      <c r="A33">
        <f t="shared" si="0"/>
        <v>53</v>
      </c>
      <c r="B33" s="3">
        <f>'The calculation'!$B$6*A33*A33+'The calculation'!$C$6*A33+'The calculation'!$D$6</f>
        <v>-476.4883341404323</v>
      </c>
      <c r="C33" s="3">
        <f>'The calculation'!$B$7*$A33*$A33+'The calculation'!$C$7*$A33+'The calculation'!$D$7</f>
        <v>-496.30272750356204</v>
      </c>
      <c r="D33" s="3">
        <f>'The calculation'!$B$8*$A33*$A33+'The calculation'!$C$8*$A33+'The calculation'!$D$8</f>
        <v>-627.830962457848</v>
      </c>
      <c r="E33" s="3">
        <f>'The calculation'!$B$9*$A33*$A33+'The calculation'!$C$9*$A33+'The calculation'!$D$9</f>
        <v>-583.5135451999996</v>
      </c>
      <c r="F33" s="3">
        <f>'The calculation'!$B$10*$A33*$A33+'The calculation'!$C$10*$A33+'The calculation'!$D$10</f>
        <v>-741.0771371999999</v>
      </c>
      <c r="G33" s="3">
        <f>'The calculation'!$B$11*$A33*$A33+'The calculation'!$C$11*$A33+'The calculation'!$D$11</f>
        <v>-763.2855941999994</v>
      </c>
      <c r="H33" s="3">
        <f>'The calculation'!$B$12*$A33*$A33+'The calculation'!$C$12*$A33+'The calculation'!$D$12</f>
        <v>-939.284889</v>
      </c>
      <c r="I33" s="3">
        <f>'The calculation'!$B$13*$A33*$A33+'The calculation'!$C$13*$A33+'The calculation'!$D$13</f>
        <v>-1052.9998249999999</v>
      </c>
      <c r="J33" s="3">
        <f>'The calculation'!$B$14*$A33*$A33+'The calculation'!$C$14*$A33+'The calculation'!$D$14</f>
        <v>-843.7220226000001</v>
      </c>
      <c r="K33" s="3">
        <f>'The calculation'!$B$15*$A33*$A33+'The calculation'!$C$15*$A33+'The calculation'!$D$15</f>
        <v>-1295.2849589999996</v>
      </c>
      <c r="L33" s="3">
        <f>'The calculation'!$B$16*$A33*$A33+'The calculation'!$C$16*$A33+'The calculation'!$D$16</f>
        <v>-1673.7187559999998</v>
      </c>
      <c r="M33" s="3">
        <f>'The calculation'!$B$17*$A33*$A33+'The calculation'!$C$17*$A33+'The calculation'!$D$17</f>
        <v>-2313.1828880000003</v>
      </c>
      <c r="N33" s="3">
        <f>'The calculation'!$B$18*$A33*$A33+'The calculation'!$C$18*$A33+'The calculation'!$D$18</f>
        <v>-895.3889999999997</v>
      </c>
    </row>
    <row r="34" spans="1:14" ht="12.75">
      <c r="A34">
        <f t="shared" si="0"/>
        <v>54</v>
      </c>
      <c r="B34" s="3">
        <f>'The calculation'!$B$6*A34*A34+'The calculation'!$C$6*A34+'The calculation'!$D$6</f>
        <v>-500.56518823253685</v>
      </c>
      <c r="C34" s="3">
        <f>'The calculation'!$B$7*$A34*$A34+'The calculation'!$C$7*$A34+'The calculation'!$D$7</f>
        <v>-520.4230226128179</v>
      </c>
      <c r="D34" s="3">
        <f>'The calculation'!$B$8*$A34*$A34+'The calculation'!$C$8*$A34+'The calculation'!$D$8</f>
        <v>-663.5697979842046</v>
      </c>
      <c r="E34" s="3">
        <f>'The calculation'!$B$9*$A34*$A34+'The calculation'!$C$9*$A34+'The calculation'!$D$9</f>
        <v>-617.6835847999997</v>
      </c>
      <c r="F34" s="3">
        <f>'The calculation'!$B$10*$A34*$A34+'The calculation'!$C$10*$A34+'The calculation'!$D$10</f>
        <v>-783.8463727999997</v>
      </c>
      <c r="G34" s="3">
        <f>'The calculation'!$B$11*$A34*$A34+'The calculation'!$C$11*$A34+'The calculation'!$D$11</f>
        <v>-807.8570207999999</v>
      </c>
      <c r="H34" s="3">
        <f>'The calculation'!$B$12*$A34*$A34+'The calculation'!$C$12*$A34+'The calculation'!$D$12</f>
        <v>-994.2848759999997</v>
      </c>
      <c r="I34" s="3">
        <f>'The calculation'!$B$13*$A34*$A34+'The calculation'!$C$13*$A34+'The calculation'!$D$13</f>
        <v>-1114.3673400000002</v>
      </c>
      <c r="J34" s="3">
        <f>'The calculation'!$B$14*$A34*$A34+'The calculation'!$C$14*$A34+'The calculation'!$D$14</f>
        <v>-888.9527224</v>
      </c>
      <c r="K34" s="3">
        <f>'The calculation'!$B$15*$A34*$A34+'The calculation'!$C$15*$A34+'The calculation'!$D$15</f>
        <v>-1372.3335559999996</v>
      </c>
      <c r="L34" s="3">
        <f>'The calculation'!$B$16*$A34*$A34+'The calculation'!$C$16*$A34+'The calculation'!$D$16</f>
        <v>-1772.329748000001</v>
      </c>
      <c r="M34" s="3">
        <f>'The calculation'!$B$17*$A34*$A34+'The calculation'!$C$17*$A34+'The calculation'!$D$17</f>
        <v>-2443.209672</v>
      </c>
      <c r="N34" s="3">
        <f>'The calculation'!$B$18*$A34*$A34+'The calculation'!$C$18*$A34+'The calculation'!$D$18</f>
        <v>-938.3759999999997</v>
      </c>
    </row>
    <row r="35" spans="1:14" ht="12.75">
      <c r="A35">
        <f t="shared" si="0"/>
        <v>55</v>
      </c>
      <c r="B35" s="3">
        <f>'The calculation'!$B$6*A35*A35+'The calculation'!$C$6*A35+'The calculation'!$D$6</f>
        <v>-525.432304807495</v>
      </c>
      <c r="C35" s="3">
        <f>'The calculation'!$B$7*$A35*$A35+'The calculation'!$C$7*$A35+'The calculation'!$D$7</f>
        <v>-545.3390194529491</v>
      </c>
      <c r="D35" s="3">
        <f>'The calculation'!$B$8*$A35*$A35+'The calculation'!$C$8*$A35+'The calculation'!$D$8</f>
        <v>-700.5756733340388</v>
      </c>
      <c r="E35" s="3">
        <f>'The calculation'!$B$9*$A35*$A35+'The calculation'!$C$9*$A35+'The calculation'!$D$9</f>
        <v>-653.1789699999998</v>
      </c>
      <c r="F35" s="3">
        <f>'The calculation'!$B$10*$A35*$A35+'The calculation'!$C$10*$A35+'The calculation'!$D$10</f>
        <v>-828.15407</v>
      </c>
      <c r="G35" s="3">
        <f>'The calculation'!$B$11*$A35*$A35+'The calculation'!$C$11*$A35+'The calculation'!$D$11</f>
        <v>-854.047495</v>
      </c>
      <c r="H35" s="3">
        <f>'The calculation'!$B$12*$A35*$A35+'The calculation'!$C$12*$A35+'The calculation'!$D$12</f>
        <v>-1051.189625</v>
      </c>
      <c r="I35" s="3">
        <f>'The calculation'!$B$13*$A35*$A35+'The calculation'!$C$13*$A35+'The calculation'!$D$13</f>
        <v>-1177.8203250000001</v>
      </c>
      <c r="J35" s="3">
        <f>'The calculation'!$B$14*$A35*$A35+'The calculation'!$C$14*$A35+'The calculation'!$D$14</f>
        <v>-935.712085</v>
      </c>
      <c r="K35" s="3">
        <f>'The calculation'!$B$15*$A35*$A35+'The calculation'!$C$15*$A35+'The calculation'!$D$15</f>
        <v>-1451.9793749999994</v>
      </c>
      <c r="L35" s="3">
        <f>'The calculation'!$B$16*$A35*$A35+'The calculation'!$C$16*$A35+'The calculation'!$D$16</f>
        <v>-1874.16296</v>
      </c>
      <c r="M35" s="3">
        <f>'The calculation'!$B$17*$A35*$A35+'The calculation'!$C$17*$A35+'The calculation'!$D$17</f>
        <v>-2577.1402</v>
      </c>
      <c r="N35" s="3">
        <f>'The calculation'!$B$18*$A35*$A35+'The calculation'!$C$18*$A35+'The calculation'!$D$18</f>
        <v>-982.6249999999998</v>
      </c>
    </row>
    <row r="36" spans="1:14" ht="12.75">
      <c r="A36">
        <f t="shared" si="0"/>
        <v>56</v>
      </c>
      <c r="B36" s="3">
        <f>'The calculation'!$B$6*A36*A36+'The calculation'!$C$6*A36+'The calculation'!$D$6</f>
        <v>-551.0896838653066</v>
      </c>
      <c r="C36" s="3">
        <f>'The calculation'!$B$7*$A36*$A36+'The calculation'!$C$7*$A36+'The calculation'!$D$7</f>
        <v>-571.0507180239551</v>
      </c>
      <c r="D36" s="3">
        <f>'The calculation'!$B$8*$A36*$A36+'The calculation'!$C$8*$A36+'The calculation'!$D$8</f>
        <v>-738.848588507351</v>
      </c>
      <c r="E36" s="3">
        <f>'The calculation'!$B$9*$A36*$A36+'The calculation'!$C$9*$A36+'The calculation'!$D$9</f>
        <v>-689.9997007999997</v>
      </c>
      <c r="F36" s="3">
        <f>'The calculation'!$B$10*$A36*$A36+'The calculation'!$C$10*$A36+'The calculation'!$D$10</f>
        <v>-874.0002287999996</v>
      </c>
      <c r="G36" s="3">
        <f>'The calculation'!$B$11*$A36*$A36+'The calculation'!$C$11*$A36+'The calculation'!$D$11</f>
        <v>-901.8570167999999</v>
      </c>
      <c r="H36" s="3">
        <f>'The calculation'!$B$12*$A36*$A36+'The calculation'!$C$12*$A36+'The calculation'!$D$12</f>
        <v>-1109.999136</v>
      </c>
      <c r="I36" s="3">
        <f>'The calculation'!$B$13*$A36*$A36+'The calculation'!$C$13*$A36+'The calculation'!$D$13</f>
        <v>-1243.35878</v>
      </c>
      <c r="J36" s="3">
        <f>'The calculation'!$B$14*$A36*$A36+'The calculation'!$C$14*$A36+'The calculation'!$D$14</f>
        <v>-984.0001104000002</v>
      </c>
      <c r="K36" s="3">
        <f>'The calculation'!$B$15*$A36*$A36+'The calculation'!$C$15*$A36+'The calculation'!$D$15</f>
        <v>-1534.222416</v>
      </c>
      <c r="L36" s="3">
        <f>'The calculation'!$B$16*$A36*$A36+'The calculation'!$C$16*$A36+'The calculation'!$D$16</f>
        <v>-1979.2183920000002</v>
      </c>
      <c r="M36" s="3">
        <f>'The calculation'!$B$17*$A36*$A36+'The calculation'!$C$17*$A36+'The calculation'!$D$17</f>
        <v>-2714.974472</v>
      </c>
      <c r="N36" s="3">
        <f>'The calculation'!$B$18*$A36*$A36+'The calculation'!$C$18*$A36+'The calculation'!$D$18</f>
        <v>-1028.1359999999997</v>
      </c>
    </row>
    <row r="37" spans="1:14" ht="12.75">
      <c r="A37">
        <f t="shared" si="0"/>
        <v>57</v>
      </c>
      <c r="B37" s="3">
        <f>'The calculation'!$B$6*A37*A37+'The calculation'!$C$6*A37+'The calculation'!$D$6</f>
        <v>-577.5373254059718</v>
      </c>
      <c r="C37" s="3">
        <f>'The calculation'!$B$7*$A37*$A37+'The calculation'!$C$7*$A37+'The calculation'!$D$7</f>
        <v>-597.5581183258364</v>
      </c>
      <c r="D37" s="3">
        <f>'The calculation'!$B$8*$A37*$A37+'The calculation'!$C$8*$A37+'The calculation'!$D$8</f>
        <v>-778.3885435041402</v>
      </c>
      <c r="E37" s="3">
        <f>'The calculation'!$B$9*$A37*$A37+'The calculation'!$C$9*$A37+'The calculation'!$D$9</f>
        <v>-728.1457771999995</v>
      </c>
      <c r="F37" s="3">
        <f>'The calculation'!$B$10*$A37*$A37+'The calculation'!$C$10*$A37+'The calculation'!$D$10</f>
        <v>-921.3848492000002</v>
      </c>
      <c r="G37" s="3">
        <f>'The calculation'!$B$11*$A37*$A37+'The calculation'!$C$11*$A37+'The calculation'!$D$11</f>
        <v>-951.2855861999999</v>
      </c>
      <c r="H37" s="3">
        <f>'The calculation'!$B$12*$A37*$A37+'The calculation'!$C$12*$A37+'The calculation'!$D$12</f>
        <v>-1170.713409</v>
      </c>
      <c r="I37" s="3">
        <f>'The calculation'!$B$13*$A37*$A37+'The calculation'!$C$13*$A37+'The calculation'!$D$13</f>
        <v>-1310.982705</v>
      </c>
      <c r="J37" s="3">
        <f>'The calculation'!$B$14*$A37*$A37+'The calculation'!$C$14*$A37+'The calculation'!$D$14</f>
        <v>-1033.8167985999994</v>
      </c>
      <c r="K37" s="3">
        <f>'The calculation'!$B$15*$A37*$A37+'The calculation'!$C$15*$A37+'The calculation'!$D$15</f>
        <v>-1619.0626789999997</v>
      </c>
      <c r="L37" s="3">
        <f>'The calculation'!$B$16*$A37*$A37+'The calculation'!$C$16*$A37+'The calculation'!$D$16</f>
        <v>-2087.496044000001</v>
      </c>
      <c r="M37" s="3">
        <f>'The calculation'!$B$17*$A37*$A37+'The calculation'!$C$17*$A37+'The calculation'!$D$17</f>
        <v>-2856.712488</v>
      </c>
      <c r="N37" s="3">
        <f>'The calculation'!$B$18*$A37*$A37+'The calculation'!$C$18*$A37+'The calculation'!$D$18</f>
        <v>-1074.909</v>
      </c>
    </row>
    <row r="38" spans="1:14" ht="12.75">
      <c r="A38">
        <f t="shared" si="0"/>
        <v>58</v>
      </c>
      <c r="B38" s="3">
        <f>'The calculation'!$B$6*A38*A38+'The calculation'!$C$6*A38+'The calculation'!$D$6</f>
        <v>-604.7752294294905</v>
      </c>
      <c r="C38" s="3">
        <f>'The calculation'!$B$7*$A38*$A38+'The calculation'!$C$7*$A38+'The calculation'!$D$7</f>
        <v>-624.8612203585928</v>
      </c>
      <c r="D38" s="3">
        <f>'The calculation'!$B$8*$A38*$A38+'The calculation'!$C$8*$A38+'The calculation'!$D$8</f>
        <v>-819.1955383244076</v>
      </c>
      <c r="E38" s="3">
        <f>'The calculation'!$B$9*$A38*$A38+'The calculation'!$C$9*$A38+'The calculation'!$D$9</f>
        <v>-767.6171991999996</v>
      </c>
      <c r="F38" s="3">
        <f>'The calculation'!$B$10*$A38*$A38+'The calculation'!$C$10*$A38+'The calculation'!$D$10</f>
        <v>-970.3079311999995</v>
      </c>
      <c r="G38" s="3">
        <f>'The calculation'!$B$11*$A38*$A38+'The calculation'!$C$11*$A38+'The calculation'!$D$11</f>
        <v>-1002.3332031999996</v>
      </c>
      <c r="H38" s="3">
        <f>'The calculation'!$B$12*$A38*$A38+'The calculation'!$C$12*$A38+'The calculation'!$D$12</f>
        <v>-1233.3324439999997</v>
      </c>
      <c r="I38" s="3">
        <f>'The calculation'!$B$13*$A38*$A38+'The calculation'!$C$13*$A38+'The calculation'!$D$13</f>
        <v>-1380.6920999999998</v>
      </c>
      <c r="J38" s="3">
        <f>'The calculation'!$B$14*$A38*$A38+'The calculation'!$C$14*$A38+'The calculation'!$D$14</f>
        <v>-1085.1621496000002</v>
      </c>
      <c r="K38" s="3">
        <f>'The calculation'!$B$15*$A38*$A38+'The calculation'!$C$15*$A38+'The calculation'!$D$15</f>
        <v>-1706.5001639999991</v>
      </c>
      <c r="L38" s="3">
        <f>'The calculation'!$B$16*$A38*$A38+'The calculation'!$C$16*$A38+'The calculation'!$D$16</f>
        <v>-2198.9959159999994</v>
      </c>
      <c r="M38" s="3">
        <f>'The calculation'!$B$17*$A38*$A38+'The calculation'!$C$17*$A38+'The calculation'!$D$17</f>
        <v>-3002.3542480000006</v>
      </c>
      <c r="N38" s="3">
        <f>'The calculation'!$B$18*$A38*$A38+'The calculation'!$C$18*$A38+'The calculation'!$D$18</f>
        <v>-1122.9439999999997</v>
      </c>
    </row>
    <row r="39" spans="1:14" ht="12.75">
      <c r="A39">
        <f t="shared" si="0"/>
        <v>59</v>
      </c>
      <c r="B39" s="3">
        <f>'The calculation'!$B$6*A39*A39+'The calculation'!$C$6*A39+'The calculation'!$D$6</f>
        <v>-632.8033959358627</v>
      </c>
      <c r="C39" s="3">
        <f>'The calculation'!$B$7*$A39*$A39+'The calculation'!$C$7*$A39+'The calculation'!$D$7</f>
        <v>-652.960024122224</v>
      </c>
      <c r="D39" s="3">
        <f>'The calculation'!$B$8*$A39*$A39+'The calculation'!$C$8*$A39+'The calculation'!$D$8</f>
        <v>-861.2695729681529</v>
      </c>
      <c r="E39" s="3">
        <f>'The calculation'!$B$9*$A39*$A39+'The calculation'!$C$9*$A39+'The calculation'!$D$9</f>
        <v>-808.4139667999999</v>
      </c>
      <c r="F39" s="3">
        <f>'The calculation'!$B$10*$A39*$A39+'The calculation'!$C$10*$A39+'The calculation'!$D$10</f>
        <v>-1020.7694748000004</v>
      </c>
      <c r="G39" s="3">
        <f>'The calculation'!$B$11*$A39*$A39+'The calculation'!$C$11*$A39+'The calculation'!$D$11</f>
        <v>-1054.9998678</v>
      </c>
      <c r="H39" s="3">
        <f>'The calculation'!$B$12*$A39*$A39+'The calculation'!$C$12*$A39+'The calculation'!$D$12</f>
        <v>-1297.8562410000004</v>
      </c>
      <c r="I39" s="3">
        <f>'The calculation'!$B$13*$A39*$A39+'The calculation'!$C$13*$A39+'The calculation'!$D$13</f>
        <v>-1452.486965</v>
      </c>
      <c r="J39" s="3">
        <f>'The calculation'!$B$14*$A39*$A39+'The calculation'!$C$14*$A39+'The calculation'!$D$14</f>
        <v>-1138.0361634</v>
      </c>
      <c r="K39" s="3">
        <f>'The calculation'!$B$15*$A39*$A39+'The calculation'!$C$15*$A39+'The calculation'!$D$15</f>
        <v>-1796.5348709999994</v>
      </c>
      <c r="L39" s="3">
        <f>'The calculation'!$B$16*$A39*$A39+'The calculation'!$C$16*$A39+'The calculation'!$D$16</f>
        <v>-2313.718008000001</v>
      </c>
      <c r="M39" s="3">
        <f>'The calculation'!$B$17*$A39*$A39+'The calculation'!$C$17*$A39+'The calculation'!$D$17</f>
        <v>-3151.8997519999994</v>
      </c>
      <c r="N39" s="3">
        <f>'The calculation'!$B$18*$A39*$A39+'The calculation'!$C$18*$A39+'The calculation'!$D$18</f>
        <v>-1172.241</v>
      </c>
    </row>
    <row r="40" spans="1:14" ht="12.75">
      <c r="A40">
        <f t="shared" si="0"/>
        <v>60</v>
      </c>
      <c r="B40" s="3">
        <f>'The calculation'!$B$6*A40*A40+'The calculation'!$C$6*A40+'The calculation'!$D$6</f>
        <v>-661.621824925088</v>
      </c>
      <c r="C40" s="3">
        <f>'The calculation'!$B$7*$A40*$A40+'The calculation'!$C$7*$A40+'The calculation'!$D$7</f>
        <v>-681.8545296167306</v>
      </c>
      <c r="D40" s="3">
        <f>'The calculation'!$B$8*$A40*$A40+'The calculation'!$C$8*$A40+'The calculation'!$D$8</f>
        <v>-904.6106474353758</v>
      </c>
      <c r="E40" s="3">
        <f>'The calculation'!$B$9*$A40*$A40+'The calculation'!$C$9*$A40+'The calculation'!$D$9</f>
        <v>-850.53608</v>
      </c>
      <c r="F40" s="3">
        <f>'The calculation'!$B$10*$A40*$A40+'The calculation'!$C$10*$A40+'The calculation'!$D$10</f>
        <v>-1072.7694799999995</v>
      </c>
      <c r="G40" s="3">
        <f>'The calculation'!$B$11*$A40*$A40+'The calculation'!$C$11*$A40+'The calculation'!$D$11</f>
        <v>-1109.28558</v>
      </c>
      <c r="H40" s="3">
        <f>'The calculation'!$B$12*$A40*$A40+'The calculation'!$C$12*$A40+'The calculation'!$D$12</f>
        <v>-1364.2847999999994</v>
      </c>
      <c r="I40" s="3">
        <f>'The calculation'!$B$13*$A40*$A40+'The calculation'!$C$13*$A40+'The calculation'!$D$13</f>
        <v>-1526.3673</v>
      </c>
      <c r="J40" s="3">
        <f>'The calculation'!$B$14*$A40*$A40+'The calculation'!$C$14*$A40+'The calculation'!$D$14</f>
        <v>-1192.4388400000003</v>
      </c>
      <c r="K40" s="3">
        <f>'The calculation'!$B$15*$A40*$A40+'The calculation'!$C$15*$A40+'The calculation'!$D$15</f>
        <v>-1889.166799999999</v>
      </c>
      <c r="L40" s="3">
        <f>'The calculation'!$B$16*$A40*$A40+'The calculation'!$C$16*$A40+'The calculation'!$D$16</f>
        <v>-2431.66232</v>
      </c>
      <c r="M40" s="3">
        <f>'The calculation'!$B$17*$A40*$A40+'The calculation'!$C$17*$A40+'The calculation'!$D$17</f>
        <v>-3305.3489999999993</v>
      </c>
      <c r="N40" s="3">
        <f>'The calculation'!$B$18*$A40*$A40+'The calculation'!$C$18*$A40+'The calculation'!$D$18</f>
        <v>-1222.7999999999997</v>
      </c>
    </row>
    <row r="41" spans="1:14" ht="12.75">
      <c r="A41">
        <f t="shared" si="0"/>
        <v>61</v>
      </c>
      <c r="B41" s="3">
        <f>'The calculation'!$B$6*A41*A41+'The calculation'!$C$6*A41+'The calculation'!$D$6</f>
        <v>-691.2305163971669</v>
      </c>
      <c r="C41" s="3">
        <f>'The calculation'!$B$7*$A41*$A41+'The calculation'!$C$7*$A41+'The calculation'!$D$7</f>
        <v>-711.5447368421121</v>
      </c>
      <c r="D41" s="3">
        <f>'The calculation'!$B$8*$A41*$A41+'The calculation'!$C$8*$A41+'The calculation'!$D$8</f>
        <v>-949.2187617260763</v>
      </c>
      <c r="E41" s="3">
        <f>'The calculation'!$B$9*$A41*$A41+'The calculation'!$C$9*$A41+'The calculation'!$D$9</f>
        <v>-893.9835387999993</v>
      </c>
      <c r="F41" s="3">
        <f>'The calculation'!$B$10*$A41*$A41+'The calculation'!$C$10*$A41+'The calculation'!$D$10</f>
        <v>-1126.3079468</v>
      </c>
      <c r="G41" s="3">
        <f>'The calculation'!$B$11*$A41*$A41+'The calculation'!$C$11*$A41+'The calculation'!$D$11</f>
        <v>-1165.1903397999997</v>
      </c>
      <c r="H41" s="3">
        <f>'The calculation'!$B$12*$A41*$A41+'The calculation'!$C$12*$A41+'The calculation'!$D$12</f>
        <v>-1432.618121</v>
      </c>
      <c r="I41" s="3">
        <f>'The calculation'!$B$13*$A41*$A41+'The calculation'!$C$13*$A41+'The calculation'!$D$13</f>
        <v>-1602.3331049999997</v>
      </c>
      <c r="J41" s="3">
        <f>'The calculation'!$B$14*$A41*$A41+'The calculation'!$C$14*$A41+'The calculation'!$D$14</f>
        <v>-1248.3701793999999</v>
      </c>
      <c r="K41" s="3">
        <f>'The calculation'!$B$15*$A41*$A41+'The calculation'!$C$15*$A41+'The calculation'!$D$15</f>
        <v>-1984.395951</v>
      </c>
      <c r="L41" s="3">
        <f>'The calculation'!$B$16*$A41*$A41+'The calculation'!$C$16*$A41+'The calculation'!$D$16</f>
        <v>-2552.828852</v>
      </c>
      <c r="M41" s="3">
        <f>'The calculation'!$B$17*$A41*$A41+'The calculation'!$C$17*$A41+'The calculation'!$D$17</f>
        <v>-3462.7019919999993</v>
      </c>
      <c r="N41" s="3">
        <f>'The calculation'!$B$18*$A41*$A41+'The calculation'!$C$18*$A41+'The calculation'!$D$18</f>
        <v>-1274.6209999999999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G64" sqref="G6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E2" sqref="E2"/>
    </sheetView>
  </sheetViews>
  <sheetFormatPr defaultColWidth="9.140625" defaultRowHeight="12.75"/>
  <sheetData>
    <row r="1" spans="1:4" ht="12.75">
      <c r="A1">
        <v>21</v>
      </c>
      <c r="B1" s="3">
        <f>'Graph Calc'!E1</f>
        <v>-189.85475479999997</v>
      </c>
      <c r="C1" s="3">
        <f>'Graph Calc'!M1</f>
        <v>-213.50263199999983</v>
      </c>
      <c r="D1" s="3">
        <f>'Graph Calc'!N1</f>
        <v>-186.14100000000002</v>
      </c>
    </row>
    <row r="2" spans="1:4" ht="12.75">
      <c r="A2">
        <f>A1+1</f>
        <v>22</v>
      </c>
      <c r="B2" s="3">
        <f>'Graph Calc'!E2</f>
        <v>-181.61373519999995</v>
      </c>
      <c r="C2" s="3">
        <f>'Graph Calc'!M2</f>
        <v>-218.60960799999998</v>
      </c>
      <c r="D2" s="3">
        <f>'Graph Calc'!N2</f>
        <v>-188.74399999999991</v>
      </c>
    </row>
    <row r="3" spans="1:4" ht="12.75">
      <c r="A3">
        <f aca="true" t="shared" si="0" ref="A3:A41">A2+1</f>
        <v>23</v>
      </c>
      <c r="B3" s="3">
        <f>'Graph Calc'!E3</f>
        <v>-174.69806119999998</v>
      </c>
      <c r="C3" s="3">
        <f>'Graph Calc'!M3</f>
        <v>-227.62032799999997</v>
      </c>
      <c r="D3" s="3">
        <f>'Graph Calc'!N3</f>
        <v>-192.60899999999992</v>
      </c>
    </row>
    <row r="4" spans="1:4" ht="12.75">
      <c r="A4">
        <f t="shared" si="0"/>
        <v>24</v>
      </c>
      <c r="B4" s="3">
        <f>'Graph Calc'!E4</f>
        <v>-169.10773279999995</v>
      </c>
      <c r="C4" s="3">
        <f>'Graph Calc'!M4</f>
        <v>-240.53479199999992</v>
      </c>
      <c r="D4" s="3">
        <f>'Graph Calc'!N4</f>
        <v>-197.736</v>
      </c>
    </row>
    <row r="5" spans="1:4" ht="12.75">
      <c r="A5">
        <f t="shared" si="0"/>
        <v>25</v>
      </c>
      <c r="B5" s="3">
        <f>'Graph Calc'!E5</f>
        <v>-164.84274999999997</v>
      </c>
      <c r="C5" s="3">
        <f>'Graph Calc'!M5</f>
        <v>-257.35300000000007</v>
      </c>
      <c r="D5" s="3">
        <f>'Graph Calc'!N5</f>
        <v>-204.125</v>
      </c>
    </row>
    <row r="6" spans="1:4" ht="12.75">
      <c r="A6">
        <f t="shared" si="0"/>
        <v>26</v>
      </c>
      <c r="B6" s="3">
        <f>'Graph Calc'!E6</f>
        <v>-161.90311279999992</v>
      </c>
      <c r="C6" s="3">
        <f>'Graph Calc'!M6</f>
        <v>-278.0749519999997</v>
      </c>
      <c r="D6" s="3">
        <f>'Graph Calc'!N6</f>
        <v>-211.776</v>
      </c>
    </row>
    <row r="7" spans="1:4" ht="12.75">
      <c r="A7">
        <f t="shared" si="0"/>
        <v>27</v>
      </c>
      <c r="B7" s="3">
        <f>'Graph Calc'!E7</f>
        <v>-160.28882119999992</v>
      </c>
      <c r="C7" s="3">
        <f>'Graph Calc'!M7</f>
        <v>-302.700648</v>
      </c>
      <c r="D7" s="3">
        <f>'Graph Calc'!N7</f>
        <v>-220.6889999999999</v>
      </c>
    </row>
    <row r="8" spans="1:4" ht="12.75">
      <c r="A8">
        <f t="shared" si="0"/>
        <v>28</v>
      </c>
      <c r="B8" s="3">
        <f>'Graph Calc'!E8</f>
        <v>-159.9998751999999</v>
      </c>
      <c r="C8" s="3">
        <f>'Graph Calc'!M8</f>
        <v>-331.230088</v>
      </c>
      <c r="D8" s="3">
        <f>'Graph Calc'!N8</f>
        <v>-230.86399999999992</v>
      </c>
    </row>
    <row r="9" spans="1:4" ht="12.75">
      <c r="A9">
        <f t="shared" si="0"/>
        <v>29</v>
      </c>
      <c r="B9" s="3">
        <f>'Graph Calc'!E9</f>
        <v>-161.0362747999999</v>
      </c>
      <c r="C9" s="3">
        <f>'Graph Calc'!M9</f>
        <v>-363.66327200000023</v>
      </c>
      <c r="D9" s="3">
        <f>'Graph Calc'!N9</f>
        <v>-242.30099999999993</v>
      </c>
    </row>
    <row r="10" spans="1:4" ht="12.75">
      <c r="A10">
        <f t="shared" si="0"/>
        <v>30</v>
      </c>
      <c r="B10" s="3">
        <f>'Graph Calc'!E10</f>
        <v>-163.39801999999997</v>
      </c>
      <c r="C10" s="3">
        <f>'Graph Calc'!M10</f>
        <v>-400.0001999999997</v>
      </c>
      <c r="D10" s="3">
        <f>'Graph Calc'!N10</f>
        <v>-254.9999999999999</v>
      </c>
    </row>
    <row r="11" spans="1:4" ht="12.75">
      <c r="A11">
        <f t="shared" si="0"/>
        <v>31</v>
      </c>
      <c r="B11" s="3">
        <f>'Graph Calc'!E11</f>
        <v>-167.08511079999994</v>
      </c>
      <c r="C11" s="3">
        <f>'Graph Calc'!M11</f>
        <v>-440.24087199999985</v>
      </c>
      <c r="D11" s="3">
        <f>'Graph Calc'!N11</f>
        <v>-268.9609999999999</v>
      </c>
    </row>
    <row r="12" spans="1:4" ht="12.75">
      <c r="A12">
        <f t="shared" si="0"/>
        <v>32</v>
      </c>
      <c r="B12" s="3">
        <f>'Graph Calc'!E12</f>
        <v>-172.0975471999999</v>
      </c>
      <c r="C12" s="3">
        <f>'Graph Calc'!M12</f>
        <v>-484.38528799999995</v>
      </c>
      <c r="D12" s="3">
        <f>'Graph Calc'!N12</f>
        <v>-284.18399999999997</v>
      </c>
    </row>
    <row r="13" spans="1:4" ht="12.75">
      <c r="A13">
        <f t="shared" si="0"/>
        <v>33</v>
      </c>
      <c r="B13" s="3">
        <f>'Graph Calc'!E13</f>
        <v>-178.43532919999984</v>
      </c>
      <c r="C13" s="3">
        <f>'Graph Calc'!M13</f>
        <v>-532.433448</v>
      </c>
      <c r="D13" s="3">
        <f>'Graph Calc'!N13</f>
        <v>-300.669</v>
      </c>
    </row>
    <row r="14" spans="1:4" ht="12.75">
      <c r="A14">
        <f t="shared" si="0"/>
        <v>34</v>
      </c>
      <c r="B14" s="3">
        <f>'Graph Calc'!E14</f>
        <v>-186.09845679999978</v>
      </c>
      <c r="C14" s="3">
        <f>'Graph Calc'!M14</f>
        <v>-584.385352</v>
      </c>
      <c r="D14" s="3">
        <f>'Graph Calc'!N14</f>
        <v>-318.41600000000005</v>
      </c>
    </row>
    <row r="15" spans="1:4" ht="12.75">
      <c r="A15">
        <f t="shared" si="0"/>
        <v>35</v>
      </c>
      <c r="B15" s="3">
        <f>'Graph Calc'!E15</f>
        <v>-195.08692999999994</v>
      </c>
      <c r="C15" s="3">
        <f>'Graph Calc'!M15</f>
        <v>-640.2409999999998</v>
      </c>
      <c r="D15" s="3">
        <f>'Graph Calc'!N15</f>
        <v>-337.42499999999995</v>
      </c>
    </row>
    <row r="16" spans="1:4" ht="12.75">
      <c r="A16">
        <f t="shared" si="0"/>
        <v>36</v>
      </c>
      <c r="B16" s="3">
        <f>'Graph Calc'!E16</f>
        <v>-205.40074879999986</v>
      </c>
      <c r="C16" s="3">
        <f>'Graph Calc'!M16</f>
        <v>-700.0003919999997</v>
      </c>
      <c r="D16" s="3">
        <f>'Graph Calc'!N16</f>
        <v>-357.696</v>
      </c>
    </row>
    <row r="17" spans="1:4" ht="12.75">
      <c r="A17">
        <f t="shared" si="0"/>
        <v>37</v>
      </c>
      <c r="B17" s="3">
        <f>'Graph Calc'!E17</f>
        <v>-217.0399131999999</v>
      </c>
      <c r="C17" s="3">
        <f>'Graph Calc'!M17</f>
        <v>-763.6635279999998</v>
      </c>
      <c r="D17" s="3">
        <f>'Graph Calc'!N17</f>
        <v>-379.22900000000004</v>
      </c>
    </row>
    <row r="18" spans="1:4" ht="12.75">
      <c r="A18">
        <f t="shared" si="0"/>
        <v>38</v>
      </c>
      <c r="B18" s="3">
        <f>'Graph Calc'!E18</f>
        <v>-230.0044231999998</v>
      </c>
      <c r="C18" s="3">
        <f>'Graph Calc'!M18</f>
        <v>-831.2304080000001</v>
      </c>
      <c r="D18" s="3">
        <f>'Graph Calc'!N18</f>
        <v>-402.024</v>
      </c>
    </row>
    <row r="19" spans="1:4" ht="12.75">
      <c r="A19">
        <f t="shared" si="0"/>
        <v>39</v>
      </c>
      <c r="B19" s="3">
        <f>'Graph Calc'!E19</f>
        <v>-244.2942787999998</v>
      </c>
      <c r="C19" s="3">
        <f>'Graph Calc'!M19</f>
        <v>-902.7010320000002</v>
      </c>
      <c r="D19" s="3">
        <f>'Graph Calc'!N19</f>
        <v>-426.081</v>
      </c>
    </row>
    <row r="20" spans="1:4" ht="12.75">
      <c r="A20">
        <f t="shared" si="0"/>
        <v>40</v>
      </c>
      <c r="B20" s="3">
        <f>'Graph Calc'!E20</f>
        <v>-259.9094799999999</v>
      </c>
      <c r="C20" s="3">
        <f>'Graph Calc'!M20</f>
        <v>-978.0754</v>
      </c>
      <c r="D20" s="3">
        <f>'Graph Calc'!N20</f>
        <v>-451.4000000000001</v>
      </c>
    </row>
    <row r="21" spans="1:4" ht="12.75">
      <c r="A21">
        <f t="shared" si="0"/>
        <v>41</v>
      </c>
      <c r="B21" s="3">
        <f>'Graph Calc'!E21</f>
        <v>-276.8500267999999</v>
      </c>
      <c r="C21" s="3">
        <f>'Graph Calc'!M21</f>
        <v>-1057.353512</v>
      </c>
      <c r="D21" s="3">
        <f>'Graph Calc'!N21</f>
        <v>-477.981</v>
      </c>
    </row>
    <row r="22" spans="1:4" ht="12.75">
      <c r="A22">
        <f t="shared" si="0"/>
        <v>42</v>
      </c>
      <c r="B22" s="3">
        <f>'Graph Calc'!E22</f>
        <v>-295.1159191999999</v>
      </c>
      <c r="C22" s="3">
        <f>'Graph Calc'!M22</f>
        <v>-1140.5353679999996</v>
      </c>
      <c r="D22" s="3">
        <f>'Graph Calc'!N22</f>
        <v>-505.82400000000007</v>
      </c>
    </row>
    <row r="23" spans="1:4" ht="12.75">
      <c r="A23">
        <f t="shared" si="0"/>
        <v>43</v>
      </c>
      <c r="B23" s="3">
        <f>'Graph Calc'!E23</f>
        <v>-314.70715719999987</v>
      </c>
      <c r="C23" s="3">
        <f>'Graph Calc'!M23</f>
        <v>-1227.620968</v>
      </c>
      <c r="D23" s="3">
        <f>'Graph Calc'!N23</f>
        <v>-534.9290000000001</v>
      </c>
    </row>
    <row r="24" spans="1:4" ht="12.75">
      <c r="A24">
        <f t="shared" si="0"/>
        <v>44</v>
      </c>
      <c r="B24" s="3">
        <f>'Graph Calc'!E24</f>
        <v>-335.62374079999984</v>
      </c>
      <c r="C24" s="3">
        <f>'Graph Calc'!M24</f>
        <v>-1318.610312</v>
      </c>
      <c r="D24" s="3"/>
    </row>
    <row r="25" spans="1:4" ht="12.75">
      <c r="A25">
        <f t="shared" si="0"/>
        <v>45</v>
      </c>
      <c r="B25" s="3">
        <f>'Graph Calc'!E25</f>
        <v>-357.8656699999998</v>
      </c>
      <c r="C25" s="3">
        <f>'Graph Calc'!M25</f>
        <v>-1413.5034000000003</v>
      </c>
      <c r="D25" s="3"/>
    </row>
    <row r="26" spans="1:4" ht="12.75">
      <c r="A26">
        <f t="shared" si="0"/>
        <v>46</v>
      </c>
      <c r="B26" s="3">
        <f>'Graph Calc'!E26</f>
        <v>-381.4329448</v>
      </c>
      <c r="C26" s="3">
        <f>'Graph Calc'!M26</f>
        <v>-1512.3002320000003</v>
      </c>
      <c r="D26" s="3"/>
    </row>
    <row r="27" spans="1:4" ht="12.75">
      <c r="A27">
        <f t="shared" si="0"/>
        <v>47</v>
      </c>
      <c r="B27" s="3">
        <f>'Graph Calc'!E27</f>
        <v>-406.3255651999999</v>
      </c>
      <c r="C27" s="3">
        <f>'Graph Calc'!M27</f>
        <v>-1615.0008079999996</v>
      </c>
      <c r="D27" s="3"/>
    </row>
    <row r="28" spans="1:4" ht="12.75">
      <c r="A28">
        <f t="shared" si="0"/>
        <v>48</v>
      </c>
      <c r="B28" s="3">
        <f>'Graph Calc'!E28</f>
        <v>-432.54353119999985</v>
      </c>
      <c r="C28" s="3">
        <f>'Graph Calc'!M28</f>
        <v>-1721.605128</v>
      </c>
      <c r="D28" s="3"/>
    </row>
    <row r="29" spans="1:4" ht="12.75">
      <c r="A29">
        <f t="shared" si="0"/>
        <v>49</v>
      </c>
      <c r="B29" s="3">
        <f>'Graph Calc'!E29</f>
        <v>-460.0868427999998</v>
      </c>
      <c r="C29" s="3">
        <f>'Graph Calc'!M29</f>
        <v>-1832.1131919999996</v>
      </c>
      <c r="D29" s="3"/>
    </row>
    <row r="30" spans="1:4" ht="12.75">
      <c r="A30">
        <f t="shared" si="0"/>
        <v>50</v>
      </c>
      <c r="B30" s="3">
        <f>'Graph Calc'!E30</f>
        <v>-488.9554999999999</v>
      </c>
      <c r="C30" s="3">
        <f>'Graph Calc'!M30</f>
        <v>-1946.5250000000003</v>
      </c>
      <c r="D30" s="3"/>
    </row>
    <row r="31" spans="1:4" ht="12.75">
      <c r="A31">
        <f>A30+1</f>
        <v>51</v>
      </c>
      <c r="B31" s="3">
        <f>'Graph Calc'!E31</f>
        <v>-519.1495027999996</v>
      </c>
      <c r="C31" s="3"/>
      <c r="D31" s="3"/>
    </row>
    <row r="32" spans="1:4" ht="12.75">
      <c r="A32">
        <f t="shared" si="0"/>
        <v>52</v>
      </c>
      <c r="B32" s="3">
        <f>'Graph Calc'!E32</f>
        <v>-550.6688511999997</v>
      </c>
      <c r="C32" s="3"/>
      <c r="D32" s="3"/>
    </row>
    <row r="33" spans="1:4" ht="12.75">
      <c r="A33">
        <f t="shared" si="0"/>
        <v>53</v>
      </c>
      <c r="B33" s="3">
        <f>'Graph Calc'!E33</f>
        <v>-583.5135451999996</v>
      </c>
      <c r="C33" s="3"/>
      <c r="D33" s="3"/>
    </row>
    <row r="34" spans="1:4" ht="12.75">
      <c r="A34">
        <f t="shared" si="0"/>
        <v>54</v>
      </c>
      <c r="B34" s="3">
        <f>'Graph Calc'!E34</f>
        <v>-617.6835847999997</v>
      </c>
      <c r="C34" s="3"/>
      <c r="D34" s="3"/>
    </row>
    <row r="35" spans="1:4" ht="12.75">
      <c r="A35">
        <f t="shared" si="0"/>
        <v>55</v>
      </c>
      <c r="B35" s="3">
        <f>'Graph Calc'!E35</f>
        <v>-653.1789699999998</v>
      </c>
      <c r="C35" s="3"/>
      <c r="D35" s="3"/>
    </row>
    <row r="36" spans="1:4" ht="12.75">
      <c r="A36">
        <f t="shared" si="0"/>
        <v>56</v>
      </c>
      <c r="B36" s="3">
        <f>'Graph Calc'!E36</f>
        <v>-689.9997007999997</v>
      </c>
      <c r="C36" s="3"/>
      <c r="D36" s="3"/>
    </row>
    <row r="37" spans="1:4" ht="12.75">
      <c r="A37">
        <f t="shared" si="0"/>
        <v>57</v>
      </c>
      <c r="B37" s="3">
        <f>'Graph Calc'!E37</f>
        <v>-728.1457771999995</v>
      </c>
      <c r="C37" s="3"/>
      <c r="D37" s="3"/>
    </row>
    <row r="38" spans="1:4" ht="12.75">
      <c r="A38">
        <f t="shared" si="0"/>
        <v>58</v>
      </c>
      <c r="B38" s="3">
        <f>'Graph Calc'!E38</f>
        <v>-767.6171991999996</v>
      </c>
      <c r="C38" s="3"/>
      <c r="D38" s="3"/>
    </row>
    <row r="39" spans="1:4" ht="12.75">
      <c r="A39">
        <f t="shared" si="0"/>
        <v>59</v>
      </c>
      <c r="B39" s="3">
        <f>'Graph Calc'!E39</f>
        <v>-808.4139667999999</v>
      </c>
      <c r="C39" s="3"/>
      <c r="D39" s="3"/>
    </row>
    <row r="40" spans="1:4" ht="12.75">
      <c r="A40">
        <f t="shared" si="0"/>
        <v>60</v>
      </c>
      <c r="B40" s="3">
        <f>'Graph Calc'!E40</f>
        <v>-850.53608</v>
      </c>
      <c r="C40" s="3"/>
      <c r="D40" s="3"/>
    </row>
    <row r="41" spans="1:4" ht="12.75">
      <c r="A41">
        <f t="shared" si="0"/>
        <v>61</v>
      </c>
      <c r="B41" s="3">
        <f>'Graph Calc'!E41</f>
        <v>-893.9835387999993</v>
      </c>
      <c r="C41" s="3"/>
      <c r="D41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 Straub</dc:creator>
  <cp:keywords/>
  <dc:description/>
  <cp:lastModifiedBy>Davis Straub</cp:lastModifiedBy>
  <cp:lastPrinted>2009-04-24T00:53:36Z</cp:lastPrinted>
  <dcterms:created xsi:type="dcterms:W3CDTF">2005-11-20T06:05:49Z</dcterms:created>
  <dcterms:modified xsi:type="dcterms:W3CDTF">2018-03-04T23:58:03Z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